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ccscorg-my.sharepoint.com/personal/mragland_accsc_org/Documents/Website/2025/"/>
    </mc:Choice>
  </mc:AlternateContent>
  <xr:revisionPtr revIDLastSave="0" documentId="8_{22DDC7D6-2DB3-44B4-8CBC-B7C6D9FB6B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structions" sheetId="15" r:id="rId1"/>
    <sheet name="Input Screen" sheetId="8" r:id="rId2"/>
    <sheet name="Summary Information" sheetId="13" r:id="rId3"/>
    <sheet name="Composite and Z-Score Explained" sheetId="16" r:id="rId4"/>
    <sheet name="Total Scoring" sheetId="10" state="hidden" r:id="rId5"/>
    <sheet name="Altman Z Score" sheetId="14" state="hidden" r:id="rId6"/>
    <sheet name="CS Scoring" sheetId="12" state="hidden" r:id="rId7"/>
  </sheets>
  <definedNames>
    <definedName name="_ftnref1" localSheetId="3">'Composite and Z-Score Explained'!$A$1</definedName>
    <definedName name="csranktotal">'CS Scoring'!$A:$B</definedName>
    <definedName name="_xlnm.Print_Area" localSheetId="1">'Input Screen'!$A$1:$F$73</definedName>
    <definedName name="_xlnm.Print_Area" localSheetId="4">'Total Scoring'!$A$1:$M$43</definedName>
    <definedName name="_xlnm.Print_Titles" localSheetId="6">'CS Scoring'!$1:$1</definedName>
    <definedName name="rank" localSheetId="6">'CS Scoring'!$A:$B</definedName>
    <definedName name="rank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8" l="1"/>
  <c r="F13" i="8"/>
  <c r="F11" i="8"/>
  <c r="B24" i="8"/>
  <c r="E24" i="8" s="1"/>
  <c r="C21" i="13"/>
  <c r="C11" i="13"/>
  <c r="C12" i="13"/>
  <c r="G13" i="13"/>
  <c r="G15" i="13"/>
  <c r="G16" i="13"/>
  <c r="G11" i="13"/>
  <c r="G10" i="13"/>
  <c r="C20" i="13"/>
  <c r="C24" i="13"/>
  <c r="C26" i="13"/>
  <c r="G12" i="13" l="1"/>
  <c r="C13" i="13"/>
  <c r="C22" i="13"/>
  <c r="E27" i="14"/>
  <c r="E26" i="14"/>
  <c r="E25" i="14"/>
  <c r="E24" i="14"/>
  <c r="E23" i="14"/>
  <c r="E22" i="14"/>
  <c r="E21" i="14"/>
  <c r="H11" i="14" l="1"/>
  <c r="O21" i="14" s="1"/>
  <c r="H10" i="14"/>
  <c r="O19" i="14" s="1"/>
  <c r="H12" i="14"/>
  <c r="O23" i="14" s="1"/>
  <c r="H8" i="14"/>
  <c r="H9" i="14"/>
  <c r="O17" i="14" s="1"/>
  <c r="B64" i="8"/>
  <c r="H5" i="14" l="1"/>
  <c r="O5" i="14" s="1"/>
  <c r="O15" i="14"/>
  <c r="O9" i="14" s="1"/>
  <c r="D43" i="8"/>
  <c r="O13" i="14" l="1"/>
  <c r="E30" i="13" s="1"/>
  <c r="G30" i="13" s="1"/>
  <c r="G14" i="10"/>
  <c r="C17" i="13"/>
  <c r="E22" i="13" l="1"/>
  <c r="E23" i="13"/>
  <c r="E24" i="13"/>
  <c r="E25" i="13"/>
  <c r="E26" i="13"/>
  <c r="E27" i="13"/>
  <c r="E28" i="13"/>
  <c r="E21" i="13"/>
  <c r="G17" i="13"/>
  <c r="C5" i="13"/>
  <c r="C3" i="13"/>
  <c r="A1" i="10"/>
  <c r="E55" i="8"/>
  <c r="B60" i="8"/>
  <c r="E60" i="8" s="1"/>
  <c r="B70" i="8" s="1"/>
  <c r="B61" i="8"/>
  <c r="E61" i="8" s="1"/>
  <c r="B71" i="8" s="1"/>
  <c r="B59" i="8"/>
  <c r="E59" i="8" s="1"/>
  <c r="B69" i="8"/>
  <c r="B62" i="8"/>
  <c r="B63" i="8"/>
  <c r="G27" i="10"/>
  <c r="I27" i="10" s="1"/>
  <c r="B51" i="8"/>
  <c r="G24" i="13" s="1"/>
  <c r="F23" i="10"/>
  <c r="G12" i="10"/>
  <c r="G18" i="10"/>
  <c r="G29" i="10"/>
  <c r="I29" i="10" s="1"/>
  <c r="B4" i="10"/>
  <c r="B5" i="10"/>
  <c r="B6" i="10"/>
  <c r="B7" i="10"/>
  <c r="B8" i="10"/>
  <c r="B3" i="10"/>
  <c r="B83" i="8"/>
  <c r="E49" i="8"/>
  <c r="B50" i="8"/>
  <c r="G23" i="13" s="1"/>
  <c r="B58" i="8"/>
  <c r="E58" i="8" s="1"/>
  <c r="B68" i="8" s="1"/>
  <c r="B55" i="8"/>
  <c r="G28" i="13" s="1"/>
  <c r="J58" i="10"/>
  <c r="G55" i="10"/>
  <c r="K58" i="10"/>
  <c r="B49" i="8"/>
  <c r="G22" i="13" s="1"/>
  <c r="B54" i="8"/>
  <c r="G27" i="13" s="1"/>
  <c r="B53" i="8"/>
  <c r="G26" i="13" s="1"/>
  <c r="B47" i="8" l="1"/>
  <c r="E47" i="8" s="1"/>
  <c r="G16" i="10"/>
  <c r="E67" i="8"/>
  <c r="E72" i="8" s="1"/>
  <c r="B72" i="8"/>
  <c r="E62" i="8"/>
  <c r="B65" i="8"/>
  <c r="E53" i="8" s="1"/>
  <c r="E65" i="8" s="1"/>
  <c r="E70" i="8" s="1"/>
  <c r="G25" i="10"/>
  <c r="I25" i="10" s="1"/>
  <c r="E54" i="8" l="1"/>
  <c r="E66" i="8" s="1"/>
  <c r="E71" i="8" s="1"/>
  <c r="E73" i="8" s="1"/>
  <c r="E52" i="8" s="1"/>
  <c r="G23" i="10" s="1"/>
  <c r="F24" i="10" s="1"/>
  <c r="I23" i="10" l="1"/>
  <c r="I31" i="10" s="1"/>
  <c r="G20" i="13"/>
  <c r="G56" i="10"/>
  <c r="B9" i="10" l="1"/>
  <c r="I58" i="10"/>
</calcChain>
</file>

<file path=xl/sharedStrings.xml><?xml version="1.0" encoding="utf-8"?>
<sst xmlns="http://schemas.openxmlformats.org/spreadsheetml/2006/main" count="271" uniqueCount="213">
  <si>
    <t>Information Input Screen</t>
  </si>
  <si>
    <t>Required Fields</t>
  </si>
  <si>
    <t>Input in Yellow Columns</t>
  </si>
  <si>
    <t>Institution Name</t>
  </si>
  <si>
    <t>Fiscal Year End Date (mm/dd/yy)</t>
  </si>
  <si>
    <t>City, State</t>
  </si>
  <si>
    <t>Date Completed (mm/dd/yy)</t>
  </si>
  <si>
    <t>ACCSC School Number (#M/B000000)</t>
  </si>
  <si>
    <t>Completed By</t>
  </si>
  <si>
    <t>Are the Financial Statements audited?</t>
  </si>
  <si>
    <t>Yes/No</t>
  </si>
  <si>
    <t>Are the Financial Statements prepared on a comparable basis (i.e., the two most recent fiscal years)?</t>
  </si>
  <si>
    <t>Do the Financial Statements express an "Unqualified" or "Qualified" opinion?</t>
  </si>
  <si>
    <t>Unqualified/Qualified</t>
  </si>
  <si>
    <t>Did the auditor express doubt that the entity can continue as a going concern?</t>
  </si>
  <si>
    <t>Was the institution current on all loans and no violations of existing loans?</t>
  </si>
  <si>
    <t>Composite ratio computed by auditor (if not computed by auditor enter "N/A")</t>
  </si>
  <si>
    <t>Balance Sheet Information</t>
  </si>
  <si>
    <t>Income Statement Information</t>
  </si>
  <si>
    <t>Current Assets</t>
  </si>
  <si>
    <t>Net Income</t>
  </si>
  <si>
    <t>Allowance for Doubtful Accounts</t>
  </si>
  <si>
    <t>Net Income before Taxes</t>
  </si>
  <si>
    <t>Intangible Assets (Goodwill, software, license, etc.)</t>
  </si>
  <si>
    <t>Total Revenue</t>
  </si>
  <si>
    <t>Inventory</t>
  </si>
  <si>
    <t>Cash and Cash Equivalents</t>
  </si>
  <si>
    <t>Total Expenses Excluding Income Taxes</t>
  </si>
  <si>
    <t>Net Accounts Receivable</t>
  </si>
  <si>
    <t>EBIT</t>
  </si>
  <si>
    <t>Related Party Receivables - Unsecured</t>
  </si>
  <si>
    <t>Net Property, Plant, and Equipment</t>
  </si>
  <si>
    <t>Total Assets</t>
  </si>
  <si>
    <t>Current Liabilities</t>
  </si>
  <si>
    <t>Unearned Tuition</t>
  </si>
  <si>
    <t>Short Term Debt</t>
  </si>
  <si>
    <t>Post Employment &amp; Retirement Liabilities</t>
  </si>
  <si>
    <t>Long Term Debt</t>
  </si>
  <si>
    <t>Total Liabilities</t>
  </si>
  <si>
    <t>Retained Earnings</t>
  </si>
  <si>
    <t>Total Stockholder's Equity</t>
  </si>
  <si>
    <t>Error Indicator</t>
  </si>
  <si>
    <t>Output</t>
  </si>
  <si>
    <t>Ratio Analysis</t>
  </si>
  <si>
    <t>Computation</t>
  </si>
  <si>
    <t>Liquidity Ratios:</t>
  </si>
  <si>
    <t>Capital Structure Ratios:</t>
  </si>
  <si>
    <t>Current Ratio</t>
  </si>
  <si>
    <t>Debt to Equity</t>
  </si>
  <si>
    <t>Net Working Capital Ratio</t>
  </si>
  <si>
    <t>Refund Ability (Acid Ratio)</t>
  </si>
  <si>
    <t>Profitability Ratios:</t>
  </si>
  <si>
    <t>Composite Ratio:</t>
  </si>
  <si>
    <t>Profit Margin on Total Revenue</t>
  </si>
  <si>
    <t>Primary Reserve Ratio</t>
  </si>
  <si>
    <t>Adjusted Equity/Total Expenses</t>
  </si>
  <si>
    <t>Return on Equity</t>
  </si>
  <si>
    <t>Equity Ratio</t>
  </si>
  <si>
    <t>Modified Equity/Modified Assets</t>
  </si>
  <si>
    <t>Return on Assets</t>
  </si>
  <si>
    <t>Net Income Ratio</t>
  </si>
  <si>
    <t>Income before Taxes/Total Revenues</t>
  </si>
  <si>
    <t>Adjusted Equity</t>
  </si>
  <si>
    <t xml:space="preserve"> Modified Equity</t>
  </si>
  <si>
    <t>Total Owner's Equity</t>
  </si>
  <si>
    <t>Less: Intangible Assets</t>
  </si>
  <si>
    <t>Less: Related Party Receivables - Unsecured</t>
  </si>
  <si>
    <t>Less: Net Property, Plant, and Equipment</t>
  </si>
  <si>
    <t>Total Modified Equity</t>
  </si>
  <si>
    <t>Plus: Post Employment &amp; Retirement Liabilities</t>
  </si>
  <si>
    <t>Plus: Short &amp; Long-Term Debt up to PP&amp;E Level</t>
  </si>
  <si>
    <t>Strength Factor</t>
  </si>
  <si>
    <t>Total Adjusted Equity</t>
  </si>
  <si>
    <t>Modified Assets</t>
  </si>
  <si>
    <t>Weighted Score</t>
  </si>
  <si>
    <t>Total Modified Assets</t>
  </si>
  <si>
    <t>Composite Ratio</t>
  </si>
  <si>
    <t>Ratio Strength Factors</t>
  </si>
  <si>
    <t>Data Validation</t>
  </si>
  <si>
    <t>Yes</t>
  </si>
  <si>
    <t>No</t>
  </si>
  <si>
    <t>1+(33.3* Net income ratio)</t>
  </si>
  <si>
    <t>Composite Score Weight</t>
  </si>
  <si>
    <t>Unqualified</t>
  </si>
  <si>
    <t>Qualified</t>
  </si>
  <si>
    <t>Total</t>
  </si>
  <si>
    <t>ACCSC</t>
  </si>
  <si>
    <t>School  Financial Analysis</t>
  </si>
  <si>
    <t>Institution:</t>
  </si>
  <si>
    <t>Year End:</t>
  </si>
  <si>
    <t>Financial Summary:</t>
  </si>
  <si>
    <t>BALANCE SHEET</t>
  </si>
  <si>
    <t>PP&amp;E</t>
  </si>
  <si>
    <t>Goodwill</t>
  </si>
  <si>
    <t>Other Liabilities</t>
  </si>
  <si>
    <t>Other Assets</t>
  </si>
  <si>
    <t>Stockholder Equity</t>
  </si>
  <si>
    <t>Liabilities and Stockholder Equity</t>
  </si>
  <si>
    <t>Income Statement</t>
  </si>
  <si>
    <t>Total Revenues</t>
  </si>
  <si>
    <t>Total Operating Expenses</t>
  </si>
  <si>
    <t>Operating Profit</t>
  </si>
  <si>
    <t>Net Income after Taxes</t>
  </si>
  <si>
    <t>Altman Z Score</t>
  </si>
  <si>
    <t>School Comments</t>
  </si>
  <si>
    <t>Institution Name:</t>
  </si>
  <si>
    <t>Scoring System</t>
  </si>
  <si>
    <t>Low</t>
  </si>
  <si>
    <t>High</t>
  </si>
  <si>
    <t>City/State</t>
  </si>
  <si>
    <t>Green Level</t>
  </si>
  <si>
    <t>Institution Number:</t>
  </si>
  <si>
    <t>Yellow Level</t>
  </si>
  <si>
    <t>Fiscal YE Date</t>
  </si>
  <si>
    <t>Red Level</t>
  </si>
  <si>
    <t>Date Reviewed</t>
  </si>
  <si>
    <t>Submitted By:</t>
  </si>
  <si>
    <t>TOTAL SCORE</t>
  </si>
  <si>
    <t>Note: All Information is derived from Input Page - do not enter any information on this page.</t>
  </si>
  <si>
    <t>1.  The financial statements are Audited?</t>
  </si>
  <si>
    <t>2.  Are the Financial Statements on a comparable basis?</t>
  </si>
  <si>
    <t>3.  Was the Opinion of the Auditor Unqualified?</t>
  </si>
  <si>
    <t>4. Was the institution current on all loans,  &amp;  were there no violations of existing loans?</t>
  </si>
  <si>
    <t>NOTE: ACCSC ONLY ACCEPTS AUDITED FINANCIAL STATEMENTS!</t>
  </si>
  <si>
    <t>COMPILATIONS ARE NOT ACCEPTABLE!</t>
  </si>
  <si>
    <t>Recomputed Results</t>
  </si>
  <si>
    <t>Line Scoring</t>
  </si>
  <si>
    <t>-1.0 - 0.9</t>
  </si>
  <si>
    <t>Not Financially Responsible</t>
  </si>
  <si>
    <t>3.  Composite Ratio:</t>
  </si>
  <si>
    <t>Computed by School</t>
  </si>
  <si>
    <t>1.0 - 1.4</t>
  </si>
  <si>
    <t>Add'l Oversight Required</t>
  </si>
  <si>
    <t>Difference</t>
  </si>
  <si>
    <t>1.5 - 3.0</t>
  </si>
  <si>
    <t>Financially Responsible</t>
  </si>
  <si>
    <t>4. Sufficient Cash Reserves to make required refunds?</t>
  </si>
  <si>
    <t>5.  % Return on Revenues</t>
  </si>
  <si>
    <t xml:space="preserve">6  Stockholders Equity:  </t>
  </si>
  <si>
    <r>
      <t xml:space="preserve">Note </t>
    </r>
    <r>
      <rPr>
        <sz val="10"/>
        <rFont val="Arial"/>
        <family val="2"/>
      </rPr>
      <t>:</t>
    </r>
    <r>
      <rPr>
        <b/>
        <i/>
        <u/>
        <sz val="10"/>
        <rFont val="Arial"/>
        <family val="2"/>
      </rPr>
      <t xml:space="preserve"> Any Red results need to be referred back to ACCSC for further review. </t>
    </r>
  </si>
  <si>
    <t>Scoring</t>
  </si>
  <si>
    <t xml:space="preserve"> Score Range</t>
  </si>
  <si>
    <t>0 - 40 pts</t>
  </si>
  <si>
    <t xml:space="preserve"> -10 - +10 pts</t>
  </si>
  <si>
    <t xml:space="preserve"> -5 -  +25 pts</t>
  </si>
  <si>
    <t xml:space="preserve"> 0 -  +25 pts</t>
  </si>
  <si>
    <t xml:space="preserve">11.  Please indicate the most recent composite score: </t>
  </si>
  <si>
    <t>Composite Score Recalculation</t>
  </si>
  <si>
    <t>Difference ?</t>
  </si>
  <si>
    <t>Important Notes and Other Key Information:</t>
  </si>
  <si>
    <t>Altman Z Score: Analysis</t>
  </si>
  <si>
    <t>Z-Score Formula</t>
  </si>
  <si>
    <t>Altman Z Score: Formula</t>
  </si>
  <si>
    <t>In general analysis, the lower the Z-Score, the higher risk of bankruptcy a company has, and vice visa. Different models have different overall predictability scoring. Probabilities of bankruptcy in the above ranges are 95% for one year and 70% within two years.</t>
  </si>
  <si>
    <t>The Altman Z-Score actually consists of five performance ratios that are combined into a single score. These five ratios are weighted using the following formula:</t>
  </si>
  <si>
    <t>1. Original Z-Score formula for public manufacturing companies:</t>
  </si>
  <si>
    <t>1. Original Z-Score for public manufacturing companies:</t>
  </si>
  <si>
    <t>Z-Score = 1.2A + 1.4B + 3.3C + 0.6D + 1.0E</t>
  </si>
  <si>
    <t>Original Z-Score = 1.2X1 + 1.4X2 + 3.3X3 + 0.6X4 + 0.999X5</t>
  </si>
  <si>
    <t>Z-Score         Forecast</t>
  </si>
  <si>
    <t>Above 3.0        Bankruptcy is not likely</t>
  </si>
  <si>
    <t>Where:</t>
  </si>
  <si>
    <t>2. Model A Z-Score for private manufacturing companies: this model substitutes the book values of equity for the Market value in X4 compared to original model.</t>
  </si>
  <si>
    <t>1.8 to 3.0       Bankruptcy can not be predicted-Gray area</t>
  </si>
  <si>
    <t>A = working capital ÷ total assets</t>
  </si>
  <si>
    <t>Below 1.8        Bankruptcy is likely</t>
  </si>
  <si>
    <t>B = retained earnings ÷ total assets</t>
  </si>
  <si>
    <t>Model A Z-Score = 0.717X1 + 0.847X2 + 3.107X3 +0.420X4 +0.998X5</t>
  </si>
  <si>
    <t>2. Model A Z-Score for private manufacturing companies:</t>
  </si>
  <si>
    <t>C = earnings before interest &amp; taxes ÷ total assets</t>
  </si>
  <si>
    <t>Z-Score          Forecast</t>
  </si>
  <si>
    <t>D = market value of equity ÷ total liabilities</t>
  </si>
  <si>
    <t>3. Model B Z-Score for private general companies: this model analyzed the characteristics and accuracy of a model without X5 – sales/total assets.</t>
  </si>
  <si>
    <t>Above 2.9         Bankruptcy is not likely</t>
  </si>
  <si>
    <t>E = sales ÷ total assets</t>
  </si>
  <si>
    <t>1.23 to 2.9       Bankruptcy can not be predicted-Gray area</t>
  </si>
  <si>
    <t>Model B Z-Score = 6.56X1 + 3.26X2 +6.72X3 +1.05X4</t>
  </si>
  <si>
    <t>Below 1.23        Bankruptcy is likely</t>
  </si>
  <si>
    <t>When analyzing the Z-Score of a company, the lower the value, the higher the odds that the company is headed toward bankruptcy. Altman came up with the following rules for interpreting a firm’s Z-Score:</t>
  </si>
  <si>
    <t>3. Model B Z-Score for private general companies:</t>
  </si>
  <si>
    <t>X1 = working capital/total Assets. It measures the net liquid asset of a company relative to the total assets.</t>
  </si>
  <si>
    <t>Below 1.8 indicates a firm is headed for bankruptcy;</t>
  </si>
  <si>
    <t>Above 2.60      Bankruptcy is not likely</t>
  </si>
  <si>
    <t>Above 3.0 indicates a firm is unlikely to enter bankruptcy; and</t>
  </si>
  <si>
    <t>X2 = retained earnings/total Assets. It measures the financial leverage level of a company.</t>
  </si>
  <si>
    <t>1.10 to 2.60    Bankruptcy can not be predicted-Gray area</t>
  </si>
  <si>
    <t>Between 1.8 and 3.0 is a statistical “gray area.”</t>
  </si>
  <si>
    <t>Below 1.10      Bankruptcy is likely</t>
  </si>
  <si>
    <t>X3 = earnings before interests and taxes/total Assets. It measures productivity of a company’s total assets.</t>
  </si>
  <si>
    <t>Coming from Input Sheet</t>
  </si>
  <si>
    <t>Working Capital</t>
  </si>
  <si>
    <t>X4 = market value of equity/book value of total liabilities. It measures what portion of a company’s assets can decline in value before the liabilities exceed the assets.</t>
  </si>
  <si>
    <t>Earning before Interest and Taxes</t>
  </si>
  <si>
    <t>X5 = sales/total Assets. It measures revenue generating ability of a company’s assets.</t>
  </si>
  <si>
    <t>Shareholders Equity</t>
  </si>
  <si>
    <t>Revenues</t>
  </si>
  <si>
    <t>Z Score Model</t>
  </si>
  <si>
    <t>by Jim Wilkinson on July 24, 2013 in WikiCFO</t>
  </si>
  <si>
    <t>See Also:</t>
  </si>
  <si>
    <t>Financial Distress Costs</t>
  </si>
  <si>
    <t>Insolvency</t>
  </si>
  <si>
    <t>Bankruptcy Code</t>
  </si>
  <si>
    <t>What is Inflation?</t>
  </si>
  <si>
    <t>Recession Definition</t>
  </si>
  <si>
    <t>Altman Z Score: Definition</t>
  </si>
  <si>
    <t>The Altman Z Score model, defined as a financial model to predict the likelihood of bankruptcy in a company, was created by Edward I. Altman. Altman was a professor at the Leonard N. Stern School of Business of New York University. His aim at predictingbankruptcy began around the time of the great depression, in response to a sharp rise in the incidence of default.</t>
  </si>
  <si>
    <t>Altman Z Score: Explanation</t>
  </si>
  <si>
    <t>To Dr. Altman, z score explained an important issue of the time. For this, he used a weighting system combined with a set of four or five financial ratios to predict a company’s probability of failure. Altman created three different Z Score Models that each serve unique purposes. The original Z Score Model was developed in 1968. It was made from the basis of statistical data from public manufacturing companies and eliminated all companies with assets less than $1 million. This original model was not intended for small, non-manufacturing, or private companies. Later, Dr. Altman developed two additional models to the original Z Score Model. In 1983, the Model “A” Z-Score was developed for use with private manufacturing companies. Model “B” was developed for non-public traded general firms and included the service sector. Different models have different variables, weighting and overall predictability scoring systems.</t>
  </si>
  <si>
    <t>Altman Z Score: Purpose</t>
  </si>
  <si>
    <t>The purpose of the Z Score Model is to measure a company’s financial health and to predict the probability that a company will collapse within 2 years. It is proven to be very accurate to forecast bankruptcy in a wide variety of contexts and markets. Studies show that the model has 72% – 80% reliability of predicting bankruptcy. However, the Z-Score does not apply to every situation. It can only be used for forecasting if a company being analyzed can be compared to the database.</t>
  </si>
  <si>
    <t>Composite Score</t>
  </si>
  <si>
    <t>Coding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</si>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</sst>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  <numFmt numFmtId="165" formatCode="000000"/>
    <numFmt numFmtId="166" formatCode="0.0%"/>
    <numFmt numFmtId="167" formatCode="0.0000%"/>
    <numFmt numFmtId="168" formatCode="_(* #,##0.0000000_);_(* \(#,##0.0000000\);_(* &quot;-&quot;??_);_(@_)"/>
    <numFmt numFmtId="169" formatCode="_(* #,##0_);_(* \(#,##0\);_(* &quot;-&quot;??_);_(@_)"/>
    <numFmt numFmtId="170" formatCode="mm/dd/yy"/>
    <numFmt numFmtId="171" formatCode="_(&quot;$&quot;* #,##0_);_(&quot;$&quot;* \(#,##0\);_(&quot;$&quot;* &quot;-&quot;??_);_(@_)"/>
    <numFmt numFmtId="172" formatCode="mm/dd/yy;@"/>
    <numFmt numFmtId="173" formatCode="#,##0.0000_);[Red]\(#,##0.0000\)"/>
    <numFmt numFmtId="174" formatCode="[$-409]mmmm\ d\,\ yyyy;@"/>
    <numFmt numFmtId="175" formatCode="&quot;$&quot;#,##0"/>
  </numFmts>
  <fonts count="3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12"/>
      <color indexed="10"/>
      <name val="Arial"/>
      <family val="2"/>
    </font>
    <font>
      <b/>
      <i/>
      <u/>
      <sz val="12"/>
      <color indexed="10"/>
      <name val="Arial"/>
      <family val="2"/>
    </font>
    <font>
      <b/>
      <i/>
      <u/>
      <sz val="12"/>
      <name val="Arial"/>
      <family val="2"/>
    </font>
    <font>
      <b/>
      <i/>
      <u/>
      <sz val="10"/>
      <name val="Arial"/>
      <family val="2"/>
    </font>
    <font>
      <sz val="10"/>
      <color indexed="48"/>
      <name val="Arial"/>
      <family val="2"/>
    </font>
    <font>
      <b/>
      <u/>
      <sz val="10"/>
      <color indexed="10"/>
      <name val="Arial"/>
      <family val="2"/>
    </font>
    <font>
      <u/>
      <sz val="10"/>
      <name val="Arial"/>
      <family val="2"/>
    </font>
    <font>
      <b/>
      <i/>
      <u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20"/>
      <color rgb="FF222222"/>
      <name val="Arial"/>
      <family val="2"/>
    </font>
    <font>
      <sz val="12"/>
      <color rgb="FF000000"/>
      <name val="Apres RE"/>
    </font>
    <font>
      <sz val="12"/>
      <color rgb="FF333333"/>
      <name val="Apres RE"/>
    </font>
    <font>
      <u/>
      <sz val="10"/>
      <color theme="10"/>
      <name val="Arial"/>
      <family val="2"/>
    </font>
    <font>
      <b/>
      <sz val="12"/>
      <color rgb="FF000000"/>
      <name val="Apres RE"/>
    </font>
    <font>
      <b/>
      <sz val="9"/>
      <name val="Arial"/>
      <family val="2"/>
    </font>
    <font>
      <b/>
      <sz val="9"/>
      <name val="Calibri"/>
      <family val="2"/>
    </font>
    <font>
      <b/>
      <u/>
      <sz val="9"/>
      <name val="Calibri"/>
      <family val="2"/>
    </font>
    <font>
      <b/>
      <sz val="8"/>
      <name val="Arial Unicode MS"/>
      <family val="2"/>
    </font>
    <font>
      <b/>
      <sz val="8"/>
      <name val="Calibri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</cellStyleXfs>
  <cellXfs count="340">
    <xf numFmtId="0" fontId="0" fillId="0" borderId="0" xfId="0"/>
    <xf numFmtId="0" fontId="2" fillId="0" borderId="0" xfId="0" applyFont="1"/>
    <xf numFmtId="168" fontId="1" fillId="0" borderId="0" xfId="1" applyNumberFormat="1" applyFont="1"/>
    <xf numFmtId="168" fontId="1" fillId="0" borderId="0" xfId="1" applyNumberFormat="1"/>
    <xf numFmtId="43" fontId="0" fillId="0" borderId="0" xfId="1" applyFont="1"/>
    <xf numFmtId="168" fontId="1" fillId="2" borderId="0" xfId="1" applyNumberFormat="1" applyFill="1"/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0" xfId="0" applyFill="1"/>
    <xf numFmtId="2" fontId="2" fillId="3" borderId="0" xfId="0" applyNumberFormat="1" applyFont="1" applyFill="1"/>
    <xf numFmtId="43" fontId="0" fillId="3" borderId="0" xfId="1" applyFont="1" applyFill="1" applyBorder="1"/>
    <xf numFmtId="44" fontId="2" fillId="3" borderId="2" xfId="2" applyFont="1" applyFill="1" applyBorder="1" applyAlignment="1">
      <alignment horizontal="center"/>
    </xf>
    <xf numFmtId="44" fontId="2" fillId="3" borderId="1" xfId="2" applyFont="1" applyFill="1" applyBorder="1" applyAlignment="1">
      <alignment horizontal="center"/>
    </xf>
    <xf numFmtId="44" fontId="2" fillId="3" borderId="3" xfId="2" applyFont="1" applyFill="1" applyBorder="1" applyAlignment="1">
      <alignment horizontal="center"/>
    </xf>
    <xf numFmtId="44" fontId="0" fillId="3" borderId="0" xfId="2" applyFont="1" applyFill="1"/>
    <xf numFmtId="44" fontId="0" fillId="3" borderId="0" xfId="2" applyFont="1" applyFill="1" applyBorder="1"/>
    <xf numFmtId="44" fontId="2" fillId="3" borderId="0" xfId="2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0" fillId="3" borderId="0" xfId="0" applyFill="1" applyAlignment="1">
      <alignment horizontal="center"/>
    </xf>
    <xf numFmtId="44" fontId="7" fillId="3" borderId="0" xfId="2" applyFont="1" applyFill="1" applyBorder="1" applyAlignment="1">
      <alignment horizontal="center" vertical="center" wrapText="1"/>
    </xf>
    <xf numFmtId="44" fontId="7" fillId="3" borderId="0" xfId="2" applyFont="1" applyFill="1" applyBorder="1" applyAlignment="1"/>
    <xf numFmtId="40" fontId="7" fillId="3" borderId="0" xfId="1" applyNumberFormat="1" applyFont="1" applyFill="1" applyBorder="1" applyAlignment="1">
      <alignment horizontal="center"/>
    </xf>
    <xf numFmtId="40" fontId="2" fillId="3" borderId="0" xfId="1" applyNumberFormat="1" applyFont="1" applyFill="1" applyBorder="1" applyAlignment="1">
      <alignment horizontal="center"/>
    </xf>
    <xf numFmtId="166" fontId="7" fillId="3" borderId="0" xfId="3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0" fillId="3" borderId="0" xfId="0" applyFill="1" applyAlignment="1">
      <alignment horizontal="right"/>
    </xf>
    <xf numFmtId="0" fontId="4" fillId="3" borderId="0" xfId="0" applyFont="1" applyFill="1"/>
    <xf numFmtId="0" fontId="0" fillId="3" borderId="0" xfId="0" applyFill="1" applyAlignment="1">
      <alignment vertical="center" wrapText="1"/>
    </xf>
    <xf numFmtId="0" fontId="7" fillId="3" borderId="0" xfId="0" applyFont="1" applyFill="1"/>
    <xf numFmtId="0" fontId="7" fillId="3" borderId="2" xfId="0" applyFont="1" applyFill="1" applyBorder="1" applyAlignment="1">
      <alignment horizontal="center"/>
    </xf>
    <xf numFmtId="166" fontId="7" fillId="3" borderId="1" xfId="3" applyNumberFormat="1" applyFont="1" applyFill="1" applyBorder="1" applyAlignment="1">
      <alignment horizontal="center"/>
    </xf>
    <xf numFmtId="40" fontId="7" fillId="3" borderId="0" xfId="1" applyNumberFormat="1" applyFont="1" applyFill="1" applyBorder="1" applyAlignment="1">
      <alignment horizontal="center" vertical="center"/>
    </xf>
    <xf numFmtId="40" fontId="0" fillId="3" borderId="1" xfId="1" applyNumberFormat="1" applyFont="1" applyFill="1" applyBorder="1" applyAlignment="1">
      <alignment horizontal="center"/>
    </xf>
    <xf numFmtId="44" fontId="2" fillId="3" borderId="0" xfId="2" applyFont="1" applyFill="1" applyBorder="1" applyAlignment="1">
      <alignment horizontal="center"/>
    </xf>
    <xf numFmtId="0" fontId="2" fillId="3" borderId="0" xfId="0" applyFont="1" applyFill="1" applyAlignment="1">
      <alignment vertical="center" wrapText="1"/>
    </xf>
    <xf numFmtId="44" fontId="0" fillId="3" borderId="0" xfId="2" applyFont="1" applyFill="1" applyAlignment="1">
      <alignment horizontal="center" vertical="center"/>
    </xf>
    <xf numFmtId="44" fontId="0" fillId="3" borderId="0" xfId="2" applyFont="1" applyFill="1" applyBorder="1" applyAlignment="1">
      <alignment horizontal="center" vertical="center"/>
    </xf>
    <xf numFmtId="44" fontId="4" fillId="3" borderId="0" xfId="2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0" fontId="2" fillId="3" borderId="0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165" fontId="4" fillId="3" borderId="0" xfId="0" applyNumberFormat="1" applyFont="1" applyFill="1" applyAlignment="1">
      <alignment horizontal="center"/>
    </xf>
    <xf numFmtId="172" fontId="4" fillId="3" borderId="0" xfId="0" applyNumberFormat="1" applyFont="1" applyFill="1" applyAlignment="1">
      <alignment horizontal="center" wrapText="1"/>
    </xf>
    <xf numFmtId="14" fontId="4" fillId="3" borderId="0" xfId="0" applyNumberFormat="1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0" fontId="2" fillId="3" borderId="1" xfId="1" applyNumberFormat="1" applyFont="1" applyFill="1" applyBorder="1" applyAlignment="1">
      <alignment horizontal="center" vertical="center"/>
    </xf>
    <xf numFmtId="40" fontId="2" fillId="3" borderId="1" xfId="0" applyNumberFormat="1" applyFont="1" applyFill="1" applyBorder="1" applyAlignment="1">
      <alignment horizontal="center" vertical="center"/>
    </xf>
    <xf numFmtId="40" fontId="2" fillId="3" borderId="3" xfId="1" applyNumberFormat="1" applyFont="1" applyFill="1" applyBorder="1" applyAlignment="1">
      <alignment horizontal="center" vertical="center"/>
    </xf>
    <xf numFmtId="0" fontId="6" fillId="3" borderId="0" xfId="0" applyFont="1" applyFill="1"/>
    <xf numFmtId="40" fontId="0" fillId="3" borderId="2" xfId="1" applyNumberFormat="1" applyFont="1" applyFill="1" applyBorder="1" applyAlignment="1">
      <alignment horizontal="center"/>
    </xf>
    <xf numFmtId="166" fontId="7" fillId="3" borderId="2" xfId="3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 vertical="center"/>
    </xf>
    <xf numFmtId="14" fontId="4" fillId="3" borderId="0" xfId="0" applyNumberFormat="1" applyFont="1" applyFill="1" applyAlignment="1">
      <alignment horizontal="center" vertical="center" wrapText="1"/>
    </xf>
    <xf numFmtId="0" fontId="9" fillId="3" borderId="0" xfId="0" applyFont="1" applyFill="1"/>
    <xf numFmtId="0" fontId="7" fillId="3" borderId="1" xfId="0" quotePrefix="1" applyFont="1" applyFill="1" applyBorder="1" applyAlignment="1">
      <alignment horizontal="center" vertical="center" wrapText="1"/>
    </xf>
    <xf numFmtId="0" fontId="7" fillId="3" borderId="3" xfId="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0" fontId="4" fillId="3" borderId="10" xfId="1" applyNumberFormat="1" applyFont="1" applyFill="1" applyBorder="1" applyAlignment="1">
      <alignment horizontal="center" vertical="center"/>
    </xf>
    <xf numFmtId="40" fontId="2" fillId="4" borderId="2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40" fontId="2" fillId="3" borderId="10" xfId="0" applyNumberFormat="1" applyFont="1" applyFill="1" applyBorder="1" applyAlignment="1">
      <alignment horizontal="center" vertical="center"/>
    </xf>
    <xf numFmtId="10" fontId="2" fillId="3" borderId="1" xfId="3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40" fontId="0" fillId="3" borderId="0" xfId="1" applyNumberFormat="1" applyFont="1" applyFill="1" applyBorder="1" applyAlignment="1">
      <alignment horizontal="center" vertical="center"/>
    </xf>
    <xf numFmtId="44" fontId="0" fillId="3" borderId="0" xfId="2" applyFont="1" applyFill="1" applyBorder="1" applyAlignment="1">
      <alignment vertical="center"/>
    </xf>
    <xf numFmtId="43" fontId="0" fillId="3" borderId="0" xfId="1" applyFont="1" applyFill="1" applyBorder="1" applyAlignment="1">
      <alignment vertical="center"/>
    </xf>
    <xf numFmtId="0" fontId="0" fillId="3" borderId="4" xfId="0" applyFill="1" applyBorder="1"/>
    <xf numFmtId="0" fontId="2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44" fontId="0" fillId="3" borderId="11" xfId="2" applyFont="1" applyFill="1" applyBorder="1" applyAlignment="1">
      <alignment vertical="center"/>
    </xf>
    <xf numFmtId="40" fontId="8" fillId="3" borderId="24" xfId="1" applyNumberFormat="1" applyFont="1" applyFill="1" applyBorder="1" applyAlignment="1">
      <alignment horizontal="center"/>
    </xf>
    <xf numFmtId="40" fontId="2" fillId="3" borderId="1" xfId="1" quotePrefix="1" applyNumberFormat="1" applyFont="1" applyFill="1" applyBorder="1" applyAlignment="1">
      <alignment horizontal="center" vertical="center"/>
    </xf>
    <xf numFmtId="40" fontId="2" fillId="3" borderId="3" xfId="1" quotePrefix="1" applyNumberFormat="1" applyFont="1" applyFill="1" applyBorder="1" applyAlignment="1">
      <alignment horizontal="center" vertical="center"/>
    </xf>
    <xf numFmtId="40" fontId="2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/>
    </xf>
    <xf numFmtId="0" fontId="1" fillId="0" borderId="0" xfId="0" applyFont="1"/>
    <xf numFmtId="0" fontId="18" fillId="0" borderId="0" xfId="0" applyFont="1" applyAlignment="1">
      <alignment horizontal="left"/>
    </xf>
    <xf numFmtId="0" fontId="24" fillId="8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2" fillId="8" borderId="0" xfId="3" applyFont="1" applyFill="1" applyAlignment="1">
      <alignment horizontal="center" vertical="center"/>
    </xf>
    <xf numFmtId="0" fontId="25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4" applyFont="1" applyAlignment="1" applyProtection="1"/>
    <xf numFmtId="0" fontId="32" fillId="0" borderId="0" xfId="0" applyFont="1"/>
    <xf numFmtId="0" fontId="29" fillId="0" borderId="0" xfId="0" applyFont="1" applyAlignment="1">
      <alignment horizontal="left" vertical="center" wrapText="1"/>
    </xf>
    <xf numFmtId="0" fontId="32" fillId="0" borderId="20" xfId="0" applyFont="1" applyBorder="1"/>
    <xf numFmtId="0" fontId="28" fillId="0" borderId="17" xfId="0" applyFont="1" applyBorder="1"/>
    <xf numFmtId="0" fontId="28" fillId="0" borderId="18" xfId="0" applyFont="1" applyBorder="1"/>
    <xf numFmtId="0" fontId="32" fillId="0" borderId="20" xfId="0" applyFont="1" applyBorder="1" applyAlignment="1">
      <alignment horizontal="left" vertical="center"/>
    </xf>
    <xf numFmtId="0" fontId="28" fillId="0" borderId="17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38" fontId="0" fillId="0" borderId="0" xfId="0" applyNumberFormat="1"/>
    <xf numFmtId="0" fontId="31" fillId="0" borderId="0" xfId="4" applyFont="1" applyAlignment="1" applyProtection="1">
      <alignment wrapText="1"/>
    </xf>
    <xf numFmtId="0" fontId="0" fillId="0" borderId="0" xfId="0" applyAlignment="1">
      <alignment wrapText="1"/>
    </xf>
    <xf numFmtId="0" fontId="30" fillId="0" borderId="0" xfId="0" applyFont="1" applyAlignment="1">
      <alignment wrapText="1"/>
    </xf>
    <xf numFmtId="2" fontId="17" fillId="9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Protection="1">
      <protection hidden="1"/>
    </xf>
    <xf numFmtId="43" fontId="3" fillId="0" borderId="8" xfId="1" applyFont="1" applyBorder="1" applyProtection="1">
      <protection hidden="1"/>
    </xf>
    <xf numFmtId="0" fontId="0" fillId="3" borderId="8" xfId="0" applyFill="1" applyBorder="1" applyProtection="1">
      <protection hidden="1"/>
    </xf>
    <xf numFmtId="0" fontId="0" fillId="3" borderId="9" xfId="0" applyFill="1" applyBorder="1" applyProtection="1">
      <protection hidden="1"/>
    </xf>
    <xf numFmtId="0" fontId="1" fillId="3" borderId="2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10" xfId="0" applyFill="1" applyBorder="1" applyProtection="1">
      <protection hidden="1"/>
    </xf>
    <xf numFmtId="0" fontId="2" fillId="0" borderId="4" xfId="0" applyFont="1" applyBorder="1" applyProtection="1">
      <protection hidden="1"/>
    </xf>
    <xf numFmtId="0" fontId="0" fillId="0" borderId="0" xfId="0" applyProtection="1">
      <protection hidden="1"/>
    </xf>
    <xf numFmtId="0" fontId="0" fillId="0" borderId="10" xfId="0" applyBorder="1" applyProtection="1">
      <protection hidden="1"/>
    </xf>
    <xf numFmtId="167" fontId="15" fillId="0" borderId="0" xfId="3" applyNumberFormat="1" applyFont="1" applyBorder="1" applyProtection="1">
      <protection hidden="1"/>
    </xf>
    <xf numFmtId="2" fontId="0" fillId="0" borderId="0" xfId="0" applyNumberFormat="1" applyProtection="1">
      <protection hidden="1"/>
    </xf>
    <xf numFmtId="0" fontId="2" fillId="0" borderId="6" xfId="0" applyFont="1" applyBorder="1" applyProtection="1">
      <protection hidden="1"/>
    </xf>
    <xf numFmtId="167" fontId="2" fillId="0" borderId="11" xfId="1" applyNumberFormat="1" applyFont="1" applyBorder="1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0" xfId="0" applyProtection="1"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164" fontId="2" fillId="2" borderId="44" xfId="0" applyNumberFormat="1" applyFont="1" applyFill="1" applyBorder="1" applyAlignment="1" applyProtection="1">
      <alignment horizontal="center"/>
      <protection locked="0"/>
    </xf>
    <xf numFmtId="0" fontId="2" fillId="2" borderId="45" xfId="0" applyFont="1" applyFill="1" applyBorder="1" applyAlignment="1" applyProtection="1">
      <alignment horizontal="center" wrapText="1"/>
      <protection locked="0"/>
    </xf>
    <xf numFmtId="164" fontId="2" fillId="2" borderId="45" xfId="0" applyNumberFormat="1" applyFont="1" applyFill="1" applyBorder="1" applyAlignment="1" applyProtection="1">
      <alignment horizontal="center"/>
      <protection locked="0"/>
    </xf>
    <xf numFmtId="165" fontId="2" fillId="2" borderId="46" xfId="0" applyNumberFormat="1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0" fontId="2" fillId="2" borderId="5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15" xfId="0" applyBorder="1" applyProtection="1">
      <protection locked="0"/>
    </xf>
    <xf numFmtId="169" fontId="3" fillId="2" borderId="44" xfId="1" applyNumberFormat="1" applyFont="1" applyFill="1" applyBorder="1" applyProtection="1">
      <protection locked="0"/>
    </xf>
    <xf numFmtId="169" fontId="13" fillId="2" borderId="44" xfId="1" applyNumberFormat="1" applyFont="1" applyFill="1" applyBorder="1" applyProtection="1">
      <protection locked="0"/>
    </xf>
    <xf numFmtId="169" fontId="3" fillId="2" borderId="45" xfId="1" applyNumberFormat="1" applyFont="1" applyFill="1" applyBorder="1" applyProtection="1">
      <protection locked="0"/>
    </xf>
    <xf numFmtId="169" fontId="13" fillId="2" borderId="45" xfId="1" applyNumberFormat="1" applyFont="1" applyFill="1" applyBorder="1" applyProtection="1">
      <protection locked="0"/>
    </xf>
    <xf numFmtId="169" fontId="13" fillId="2" borderId="46" xfId="1" applyNumberFormat="1" applyFont="1" applyFill="1" applyBorder="1" applyProtection="1">
      <protection locked="0"/>
    </xf>
    <xf numFmtId="0" fontId="0" fillId="0" borderId="16" xfId="0" applyBorder="1" applyProtection="1">
      <protection locked="0"/>
    </xf>
    <xf numFmtId="169" fontId="3" fillId="2" borderId="47" xfId="1" applyNumberFormat="1" applyFont="1" applyFill="1" applyBorder="1" applyProtection="1">
      <protection locked="0"/>
    </xf>
    <xf numFmtId="169" fontId="3" fillId="2" borderId="5" xfId="1" applyNumberFormat="1" applyFont="1" applyFill="1" applyBorder="1" applyProtection="1">
      <protection locked="0"/>
    </xf>
    <xf numFmtId="0" fontId="0" fillId="0" borderId="4" xfId="0" applyBorder="1" applyProtection="1">
      <protection locked="0"/>
    </xf>
    <xf numFmtId="169" fontId="3" fillId="0" borderId="0" xfId="1" applyNumberFormat="1" applyFont="1" applyBorder="1" applyProtection="1">
      <protection locked="0"/>
    </xf>
    <xf numFmtId="169" fontId="3" fillId="2" borderId="46" xfId="1" applyNumberFormat="1" applyFont="1" applyFill="1" applyBorder="1" applyProtection="1">
      <protection locked="0"/>
    </xf>
    <xf numFmtId="169" fontId="3" fillId="2" borderId="20" xfId="1" applyNumberFormat="1" applyFont="1" applyFill="1" applyBorder="1" applyProtection="1">
      <protection locked="0"/>
    </xf>
    <xf numFmtId="0" fontId="0" fillId="3" borderId="0" xfId="0" applyFill="1" applyProtection="1">
      <protection locked="0"/>
    </xf>
    <xf numFmtId="43" fontId="0" fillId="3" borderId="0" xfId="0" applyNumberFormat="1" applyFill="1" applyProtection="1">
      <protection locked="0"/>
    </xf>
    <xf numFmtId="169" fontId="0" fillId="0" borderId="0" xfId="1" applyNumberFormat="1" applyFont="1" applyProtection="1">
      <protection locked="0"/>
    </xf>
    <xf numFmtId="169" fontId="3" fillId="0" borderId="5" xfId="1" applyNumberFormat="1" applyFont="1" applyBorder="1" applyProtection="1"/>
    <xf numFmtId="0" fontId="2" fillId="0" borderId="3" xfId="0" applyFont="1" applyBorder="1" applyAlignment="1">
      <alignment horizontal="center"/>
    </xf>
    <xf numFmtId="172" fontId="2" fillId="0" borderId="3" xfId="1" applyNumberFormat="1" applyFont="1" applyBorder="1" applyAlignment="1" applyProtection="1">
      <alignment horizontal="center"/>
    </xf>
    <xf numFmtId="172" fontId="2" fillId="0" borderId="6" xfId="1" applyNumberFormat="1" applyFont="1" applyBorder="1" applyAlignment="1" applyProtection="1">
      <alignment horizontal="center"/>
    </xf>
    <xf numFmtId="0" fontId="8" fillId="0" borderId="1" xfId="0" applyFont="1" applyBorder="1"/>
    <xf numFmtId="172" fontId="2" fillId="0" borderId="1" xfId="1" applyNumberFormat="1" applyFont="1" applyBorder="1" applyAlignment="1" applyProtection="1">
      <alignment horizontal="center"/>
    </xf>
    <xf numFmtId="40" fontId="2" fillId="0" borderId="4" xfId="1" applyNumberFormat="1" applyFont="1" applyBorder="1" applyAlignment="1" applyProtection="1">
      <alignment horizontal="center"/>
    </xf>
    <xf numFmtId="0" fontId="0" fillId="0" borderId="1" xfId="0" applyBorder="1"/>
    <xf numFmtId="40" fontId="0" fillId="0" borderId="2" xfId="1" applyNumberFormat="1" applyFont="1" applyBorder="1" applyAlignment="1" applyProtection="1">
      <alignment horizontal="center"/>
    </xf>
    <xf numFmtId="40" fontId="2" fillId="0" borderId="2" xfId="1" applyNumberFormat="1" applyFont="1" applyBorder="1" applyAlignment="1" applyProtection="1">
      <alignment horizontal="center"/>
    </xf>
    <xf numFmtId="0" fontId="2" fillId="0" borderId="1" xfId="0" applyFont="1" applyBorder="1"/>
    <xf numFmtId="40" fontId="2" fillId="0" borderId="1" xfId="1" applyNumberFormat="1" applyFont="1" applyBorder="1" applyAlignment="1" applyProtection="1">
      <alignment horizontal="center"/>
    </xf>
    <xf numFmtId="0" fontId="2" fillId="0" borderId="13" xfId="0" applyFont="1" applyBorder="1"/>
    <xf numFmtId="173" fontId="2" fillId="4" borderId="23" xfId="1" applyNumberFormat="1" applyFont="1" applyFill="1" applyBorder="1" applyAlignment="1" applyProtection="1">
      <alignment horizontal="center"/>
    </xf>
    <xf numFmtId="0" fontId="2" fillId="0" borderId="14" xfId="0" applyFont="1" applyBorder="1"/>
    <xf numFmtId="167" fontId="0" fillId="0" borderId="2" xfId="3" applyNumberFormat="1" applyFont="1" applyBorder="1" applyAlignment="1" applyProtection="1">
      <alignment horizontal="center"/>
    </xf>
    <xf numFmtId="10" fontId="12" fillId="0" borderId="4" xfId="3" applyNumberFormat="1" applyFont="1" applyBorder="1" applyAlignment="1" applyProtection="1">
      <alignment horizontal="center"/>
    </xf>
    <xf numFmtId="0" fontId="2" fillId="0" borderId="1" xfId="0" applyFont="1" applyBorder="1" applyAlignment="1">
      <alignment horizontal="center"/>
    </xf>
    <xf numFmtId="10" fontId="12" fillId="0" borderId="4" xfId="3" applyNumberFormat="1" applyFont="1" applyFill="1" applyBorder="1" applyAlignment="1" applyProtection="1">
      <alignment horizontal="center"/>
    </xf>
    <xf numFmtId="10" fontId="12" fillId="0" borderId="6" xfId="3" applyNumberFormat="1" applyFont="1" applyBorder="1" applyAlignment="1" applyProtection="1">
      <alignment horizontal="center"/>
    </xf>
    <xf numFmtId="170" fontId="2" fillId="3" borderId="2" xfId="0" applyNumberFormat="1" applyFont="1" applyFill="1" applyBorder="1" applyAlignment="1">
      <alignment horizontal="center"/>
    </xf>
    <xf numFmtId="0" fontId="0" fillId="3" borderId="1" xfId="0" applyFill="1" applyBorder="1"/>
    <xf numFmtId="169" fontId="3" fillId="3" borderId="1" xfId="1" applyNumberFormat="1" applyFont="1" applyFill="1" applyBorder="1" applyProtection="1"/>
    <xf numFmtId="169" fontId="1" fillId="3" borderId="1" xfId="0" applyNumberFormat="1" applyFont="1" applyFill="1" applyBorder="1"/>
    <xf numFmtId="169" fontId="0" fillId="3" borderId="1" xfId="0" applyNumberFormat="1" applyFill="1" applyBorder="1"/>
    <xf numFmtId="0" fontId="2" fillId="3" borderId="2" xfId="0" applyFont="1" applyFill="1" applyBorder="1"/>
    <xf numFmtId="171" fontId="2" fillId="3" borderId="2" xfId="2" applyNumberFormat="1" applyFont="1" applyFill="1" applyBorder="1" applyProtection="1"/>
    <xf numFmtId="0" fontId="5" fillId="6" borderId="1" xfId="0" applyFont="1" applyFill="1" applyBorder="1"/>
    <xf numFmtId="40" fontId="12" fillId="0" borderId="1" xfId="1" applyNumberFormat="1" applyFont="1" applyBorder="1" applyAlignment="1" applyProtection="1">
      <alignment horizontal="center"/>
    </xf>
    <xf numFmtId="40" fontId="12" fillId="0" borderId="3" xfId="1" applyNumberFormat="1" applyFont="1" applyBorder="1" applyAlignment="1" applyProtection="1">
      <alignment horizontal="center"/>
    </xf>
    <xf numFmtId="40" fontId="12" fillId="0" borderId="24" xfId="1" applyNumberFormat="1" applyFont="1" applyBorder="1" applyAlignment="1" applyProtection="1">
      <alignment horizontal="center"/>
    </xf>
    <xf numFmtId="40" fontId="12" fillId="0" borderId="1" xfId="1" applyNumberFormat="1" applyFont="1" applyFill="1" applyBorder="1" applyAlignment="1" applyProtection="1">
      <alignment horizontal="center"/>
    </xf>
    <xf numFmtId="171" fontId="2" fillId="3" borderId="0" xfId="2" applyNumberFormat="1" applyFont="1" applyFill="1" applyBorder="1" applyProtection="1"/>
    <xf numFmtId="0" fontId="8" fillId="4" borderId="25" xfId="0" applyFont="1" applyFill="1" applyBorder="1" applyAlignment="1">
      <alignment horizontal="center"/>
    </xf>
    <xf numFmtId="40" fontId="12" fillId="4" borderId="2" xfId="1" applyNumberFormat="1" applyFont="1" applyFill="1" applyBorder="1" applyAlignment="1" applyProtection="1">
      <alignment horizontal="center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174" fontId="2" fillId="0" borderId="0" xfId="0" applyNumberFormat="1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19" fillId="0" borderId="0" xfId="0" applyFont="1"/>
    <xf numFmtId="0" fontId="18" fillId="0" borderId="0" xfId="0" applyFont="1"/>
    <xf numFmtId="2" fontId="19" fillId="0" borderId="0" xfId="0" applyNumberFormat="1" applyFont="1" applyAlignment="1">
      <alignment horizontal="center"/>
    </xf>
    <xf numFmtId="0" fontId="18" fillId="0" borderId="36" xfId="0" applyFont="1" applyBorder="1" applyAlignment="1">
      <alignment horizontal="right"/>
    </xf>
    <xf numFmtId="175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right"/>
    </xf>
    <xf numFmtId="175" fontId="18" fillId="0" borderId="37" xfId="0" applyNumberFormat="1" applyFont="1" applyBorder="1" applyAlignment="1">
      <alignment horizontal="center"/>
    </xf>
    <xf numFmtId="0" fontId="17" fillId="0" borderId="1" xfId="0" applyFont="1" applyBorder="1" applyAlignment="1">
      <alignment horizontal="right"/>
    </xf>
    <xf numFmtId="175" fontId="17" fillId="0" borderId="37" xfId="0" applyNumberFormat="1" applyFont="1" applyBorder="1" applyAlignment="1">
      <alignment horizontal="center"/>
    </xf>
    <xf numFmtId="0" fontId="17" fillId="0" borderId="41" xfId="0" applyFont="1" applyBorder="1" applyAlignment="1">
      <alignment horizontal="right"/>
    </xf>
    <xf numFmtId="175" fontId="17" fillId="0" borderId="42" xfId="0" applyNumberFormat="1" applyFont="1" applyBorder="1" applyAlignment="1">
      <alignment horizontal="center"/>
    </xf>
    <xf numFmtId="0" fontId="17" fillId="0" borderId="42" xfId="0" applyFont="1" applyBorder="1" applyAlignment="1">
      <alignment horizontal="right"/>
    </xf>
    <xf numFmtId="175" fontId="17" fillId="0" borderId="43" xfId="0" applyNumberFormat="1" applyFont="1" applyBorder="1" applyAlignment="1">
      <alignment horizontal="center"/>
    </xf>
    <xf numFmtId="0" fontId="17" fillId="7" borderId="5" xfId="0" applyFont="1" applyFill="1" applyBorder="1" applyAlignment="1">
      <alignment horizontal="right" vertical="center"/>
    </xf>
    <xf numFmtId="0" fontId="17" fillId="0" borderId="31" xfId="0" applyFont="1" applyBorder="1"/>
    <xf numFmtId="0" fontId="17" fillId="0" borderId="0" xfId="0" applyFont="1"/>
    <xf numFmtId="0" fontId="17" fillId="0" borderId="30" xfId="0" applyFont="1" applyBorder="1"/>
    <xf numFmtId="175" fontId="18" fillId="0" borderId="35" xfId="2" applyNumberFormat="1" applyFont="1" applyBorder="1" applyAlignment="1" applyProtection="1">
      <alignment horizontal="center"/>
    </xf>
    <xf numFmtId="175" fontId="18" fillId="0" borderId="8" xfId="2" applyNumberFormat="1" applyFont="1" applyBorder="1" applyAlignment="1" applyProtection="1">
      <alignment horizontal="center"/>
    </xf>
    <xf numFmtId="0" fontId="19" fillId="0" borderId="32" xfId="0" applyFont="1" applyBorder="1" applyAlignment="1">
      <alignment horizontal="right"/>
    </xf>
    <xf numFmtId="0" fontId="0" fillId="0" borderId="2" xfId="0" applyBorder="1"/>
    <xf numFmtId="40" fontId="2" fillId="0" borderId="33" xfId="0" applyNumberFormat="1" applyFont="1" applyBorder="1" applyAlignment="1">
      <alignment horizontal="center"/>
    </xf>
    <xf numFmtId="175" fontId="18" fillId="0" borderId="37" xfId="2" applyNumberFormat="1" applyFont="1" applyBorder="1" applyAlignment="1" applyProtection="1">
      <alignment horizontal="center"/>
    </xf>
    <xf numFmtId="175" fontId="18" fillId="0" borderId="0" xfId="2" applyNumberFormat="1" applyFont="1" applyBorder="1" applyAlignment="1" applyProtection="1">
      <alignment horizontal="center"/>
    </xf>
    <xf numFmtId="0" fontId="8" fillId="0" borderId="34" xfId="0" applyFont="1" applyBorder="1" applyAlignment="1">
      <alignment horizontal="right"/>
    </xf>
    <xf numFmtId="0" fontId="0" fillId="0" borderId="24" xfId="0" applyBorder="1"/>
    <xf numFmtId="0" fontId="0" fillId="0" borderId="35" xfId="0" applyBorder="1"/>
    <xf numFmtId="2" fontId="0" fillId="0" borderId="37" xfId="0" applyNumberFormat="1" applyBorder="1" applyAlignment="1">
      <alignment horizontal="center"/>
    </xf>
    <xf numFmtId="0" fontId="8" fillId="0" borderId="36" xfId="0" applyFont="1" applyBorder="1" applyAlignment="1">
      <alignment horizontal="right"/>
    </xf>
    <xf numFmtId="10" fontId="0" fillId="0" borderId="37" xfId="3" applyNumberFormat="1" applyFont="1" applyBorder="1" applyAlignment="1" applyProtection="1">
      <alignment horizontal="center"/>
    </xf>
    <xf numFmtId="0" fontId="0" fillId="0" borderId="37" xfId="0" applyBorder="1"/>
    <xf numFmtId="0" fontId="18" fillId="0" borderId="38" xfId="0" applyFont="1" applyBorder="1"/>
    <xf numFmtId="0" fontId="0" fillId="0" borderId="40" xfId="0" applyBorder="1"/>
    <xf numFmtId="0" fontId="0" fillId="0" borderId="11" xfId="0" applyBorder="1"/>
    <xf numFmtId="0" fontId="0" fillId="0" borderId="39" xfId="0" applyBorder="1"/>
    <xf numFmtId="10" fontId="0" fillId="0" borderId="40" xfId="3" applyNumberFormat="1" applyFont="1" applyBorder="1" applyAlignment="1" applyProtection="1">
      <alignment horizontal="center"/>
    </xf>
    <xf numFmtId="2" fontId="2" fillId="6" borderId="5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25" xfId="0" applyFont="1" applyBorder="1"/>
    <xf numFmtId="0" fontId="2" fillId="3" borderId="5" xfId="0" applyFont="1" applyFill="1" applyBorder="1" applyAlignment="1">
      <alignment horizontal="center" vertical="center" wrapText="1"/>
    </xf>
    <xf numFmtId="0" fontId="8" fillId="0" borderId="0" xfId="0" applyFont="1"/>
    <xf numFmtId="170" fontId="2" fillId="0" borderId="20" xfId="0" applyNumberFormat="1" applyFont="1" applyBorder="1" applyAlignment="1">
      <alignment horizontal="center"/>
    </xf>
    <xf numFmtId="0" fontId="2" fillId="0" borderId="21" xfId="0" applyFont="1" applyBorder="1"/>
    <xf numFmtId="172" fontId="2" fillId="0" borderId="20" xfId="1" applyNumberFormat="1" applyFont="1" applyBorder="1" applyAlignment="1" applyProtection="1">
      <alignment horizontal="center"/>
    </xf>
    <xf numFmtId="0" fontId="0" fillId="0" borderId="15" xfId="0" applyBorder="1"/>
    <xf numFmtId="0" fontId="1" fillId="0" borderId="15" xfId="0" applyFont="1" applyBorder="1"/>
    <xf numFmtId="0" fontId="1" fillId="0" borderId="16" xfId="0" applyFont="1" applyBorder="1"/>
    <xf numFmtId="0" fontId="1" fillId="0" borderId="19" xfId="0" applyFont="1" applyBorder="1"/>
    <xf numFmtId="0" fontId="1" fillId="0" borderId="15" xfId="0" applyFont="1" applyBorder="1" applyProtection="1">
      <protection locked="0"/>
    </xf>
    <xf numFmtId="0" fontId="1" fillId="0" borderId="1" xfId="0" applyFont="1" applyBorder="1"/>
    <xf numFmtId="0" fontId="1" fillId="0" borderId="3" xfId="0" applyFont="1" applyBorder="1"/>
    <xf numFmtId="0" fontId="1" fillId="3" borderId="1" xfId="0" applyFont="1" applyFill="1" applyBorder="1"/>
    <xf numFmtId="0" fontId="1" fillId="0" borderId="19" xfId="0" applyFont="1" applyBorder="1" applyProtection="1">
      <protection locked="0"/>
    </xf>
    <xf numFmtId="169" fontId="3" fillId="0" borderId="0" xfId="1" applyNumberFormat="1" applyFont="1" applyBorder="1" applyProtection="1"/>
    <xf numFmtId="164" fontId="2" fillId="2" borderId="27" xfId="0" applyNumberFormat="1" applyFont="1" applyFill="1" applyBorder="1" applyProtection="1">
      <protection locked="0"/>
    </xf>
    <xf numFmtId="169" fontId="13" fillId="2" borderId="47" xfId="1" applyNumberFormat="1" applyFont="1" applyFill="1" applyBorder="1" applyProtection="1">
      <protection locked="0"/>
    </xf>
    <xf numFmtId="169" fontId="13" fillId="2" borderId="51" xfId="1" applyNumberFormat="1" applyFont="1" applyFill="1" applyBorder="1" applyProtection="1">
      <protection locked="0"/>
    </xf>
    <xf numFmtId="169" fontId="13" fillId="0" borderId="5" xfId="1" applyNumberFormat="1" applyFont="1" applyFill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43" fontId="1" fillId="0" borderId="0" xfId="1" applyFont="1" applyBorder="1" applyProtection="1">
      <protection hidden="1"/>
    </xf>
    <xf numFmtId="43" fontId="1" fillId="0" borderId="0" xfId="1" quotePrefix="1" applyFont="1" applyBorder="1" applyProtection="1">
      <protection hidden="1"/>
    </xf>
    <xf numFmtId="167" fontId="1" fillId="0" borderId="0" xfId="3" applyNumberFormat="1" applyFont="1" applyBorder="1" applyProtection="1">
      <protection hidden="1"/>
    </xf>
    <xf numFmtId="0" fontId="1" fillId="0" borderId="36" xfId="0" applyFont="1" applyBorder="1" applyAlignment="1">
      <alignment horizontal="right"/>
    </xf>
    <xf numFmtId="0" fontId="1" fillId="0" borderId="38" xfId="0" applyFont="1" applyBorder="1" applyAlignment="1">
      <alignment horizontal="right"/>
    </xf>
    <xf numFmtId="0" fontId="1" fillId="3" borderId="0" xfId="0" applyFont="1" applyFill="1" applyAlignment="1">
      <alignment horizontal="left" vertic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vertical="center" wrapText="1"/>
    </xf>
    <xf numFmtId="0" fontId="8" fillId="5" borderId="25" xfId="0" applyFont="1" applyFill="1" applyBorder="1" applyAlignment="1">
      <alignment horizontal="center"/>
    </xf>
    <xf numFmtId="0" fontId="8" fillId="5" borderId="27" xfId="0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48" xfId="0" applyFont="1" applyBorder="1" applyAlignment="1">
      <alignment vertical="center" wrapText="1"/>
    </xf>
    <xf numFmtId="0" fontId="8" fillId="0" borderId="48" xfId="0" applyFont="1" applyBorder="1" applyAlignment="1">
      <alignment horizontal="left"/>
    </xf>
    <xf numFmtId="0" fontId="2" fillId="2" borderId="25" xfId="0" applyFont="1" applyFill="1" applyBorder="1" applyAlignment="1" applyProtection="1">
      <alignment horizontal="center"/>
      <protection locked="0"/>
    </xf>
    <xf numFmtId="0" fontId="2" fillId="2" borderId="27" xfId="0" applyFont="1" applyFill="1" applyBorder="1" applyAlignment="1" applyProtection="1">
      <alignment horizontal="center"/>
      <protection locked="0"/>
    </xf>
    <xf numFmtId="164" fontId="2" fillId="2" borderId="25" xfId="0" applyNumberFormat="1" applyFont="1" applyFill="1" applyBorder="1" applyAlignment="1" applyProtection="1">
      <alignment horizontal="center"/>
      <protection locked="0"/>
    </xf>
    <xf numFmtId="164" fontId="2" fillId="2" borderId="26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/>
    </xf>
    <xf numFmtId="174" fontId="19" fillId="0" borderId="0" xfId="0" applyNumberFormat="1" applyFont="1" applyAlignment="1">
      <alignment horizontal="center"/>
    </xf>
    <xf numFmtId="0" fontId="17" fillId="7" borderId="13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0" fontId="17" fillId="7" borderId="29" xfId="0" applyFont="1" applyFill="1" applyBorder="1" applyAlignment="1">
      <alignment horizontal="center"/>
    </xf>
    <xf numFmtId="0" fontId="18" fillId="0" borderId="15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48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49" xfId="0" applyBorder="1" applyAlignment="1" applyProtection="1">
      <alignment vertical="center" wrapText="1"/>
      <protection locked="0"/>
    </xf>
    <xf numFmtId="0" fontId="0" fillId="0" borderId="50" xfId="0" applyBorder="1" applyAlignment="1" applyProtection="1">
      <alignment vertical="center" wrapText="1"/>
      <protection locked="0"/>
    </xf>
    <xf numFmtId="0" fontId="17" fillId="0" borderId="21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7" borderId="21" xfId="0" applyFont="1" applyFill="1" applyBorder="1" applyAlignment="1">
      <alignment horizontal="center"/>
    </xf>
    <xf numFmtId="0" fontId="17" fillId="7" borderId="22" xfId="0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25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4" borderId="21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7" fillId="3" borderId="25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22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29" fillId="0" borderId="0" xfId="0" applyFont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31" fillId="0" borderId="0" xfId="4" applyFont="1" applyAlignment="1" applyProtection="1">
      <alignment horizontal="center" wrapText="1"/>
    </xf>
    <xf numFmtId="0" fontId="29" fillId="0" borderId="0" xfId="0" applyFont="1" applyAlignment="1">
      <alignment horizontal="left" vertical="center" wrapText="1"/>
    </xf>
    <xf numFmtId="0" fontId="25" fillId="0" borderId="0" xfId="4" applyFont="1" applyAlignment="1" applyProtection="1">
      <alignment horizontal="center" vertical="center" wrapText="1"/>
    </xf>
    <xf numFmtId="0" fontId="2" fillId="7" borderId="0" xfId="0" applyFont="1" applyFill="1" applyAlignment="1">
      <alignment horizontal="center"/>
    </xf>
    <xf numFmtId="0" fontId="26" fillId="0" borderId="0" xfId="0" applyFont="1" applyAlignment="1">
      <alignment horizontal="left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9">
    <dxf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FFFFCC"/>
      <color rgb="FFCC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95250</xdr:rowOff>
    </xdr:from>
    <xdr:to>
      <xdr:col>21</xdr:col>
      <xdr:colOff>552450</xdr:colOff>
      <xdr:row>34</xdr:row>
      <xdr:rowOff>47625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F3B1E5FF-7CC2-1E8E-1B0A-4CFEC1FCB13A}"/>
            </a:ext>
          </a:extLst>
        </xdr:cNvPr>
        <xdr:cNvSpPr txBox="1"/>
      </xdr:nvSpPr>
      <xdr:spPr>
        <a:xfrm>
          <a:off x="123825" y="95250"/>
          <a:ext cx="13230225" cy="5781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</a:t>
          </a:r>
          <a:r>
            <a:rPr lang="en-US" sz="1100" baseline="0"/>
            <a:t> worksheets seen below constitute ACCSC's mechanism for the initial review of schools' audited financial statements.</a:t>
          </a:r>
        </a:p>
        <a:p>
          <a:endParaRPr lang="en-US" sz="1100" baseline="0"/>
        </a:p>
        <a:p>
          <a:r>
            <a:rPr lang="en-US" sz="1100" baseline="0"/>
            <a:t>1. Open your Audited Financial Statements</a:t>
          </a:r>
        </a:p>
        <a:p>
          <a:r>
            <a:rPr lang="en-US" sz="1100" baseline="0"/>
            <a:t>2. Navigate to the 'Input Screen' Worksheet</a:t>
          </a:r>
        </a:p>
        <a:p>
          <a:r>
            <a:rPr lang="en-US" sz="1100" baseline="0"/>
            <a:t>3. Enter the information requested on lines 6-8 (school name, school location, fiscal year end date, etc.)</a:t>
          </a:r>
        </a:p>
        <a:p>
          <a:r>
            <a:rPr lang="en-US" sz="1100" baseline="0"/>
            <a:t>4. Take the information from your audit and enter it into the corresponding cell marked in yellow. Some cells may require figures to be added together. Enter negative numbers with a dash ahead of the number.</a:t>
          </a:r>
        </a:p>
        <a:p>
          <a:r>
            <a:rPr lang="en-US" sz="1100" baseline="0"/>
            <a:t>5. Pay attention to any error messages that pop up.</a:t>
          </a:r>
        </a:p>
        <a:p>
          <a:r>
            <a:rPr lang="en-US" sz="1100" baseline="0"/>
            <a:t>6. Use the tooltips on the "Input Screen."</a:t>
          </a:r>
        </a:p>
        <a:p>
          <a:r>
            <a:rPr lang="en-US" sz="1100" baseline="0"/>
            <a:t>7. Enter any comments into the School Comments area in the "Summary Information" Worksheet.</a:t>
          </a:r>
        </a:p>
        <a:p>
          <a:r>
            <a:rPr lang="en-US" sz="1100" baseline="0"/>
            <a:t>8. Save the document with the following naming convention "000000 Financial Statement Analysis Worksheet MM.DD.YY".</a:t>
          </a:r>
        </a:p>
        <a:p>
          <a:r>
            <a:rPr lang="en-US" sz="1100" baseline="0"/>
            <a:t>9. Submit the Audit Submission Worksheet into College360 in the "Financial Statement Analysis" folder.</a:t>
          </a:r>
        </a:p>
        <a:p>
          <a:endParaRPr lang="en-US" sz="1100" baseline="0"/>
        </a:p>
        <a:p>
          <a:r>
            <a:rPr lang="en-US" sz="1100" b="1" baseline="0"/>
            <a:t>Contact the accountant who completed the audit with any questions or needed assistance with the "Input Screen" tab.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457200</xdr:colOff>
      <xdr:row>53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FA3CD-0BA9-E898-A72B-09A8FA56A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896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279400</xdr:colOff>
      <xdr:row>0</xdr:row>
      <xdr:rowOff>0</xdr:rowOff>
    </xdr:from>
    <xdr:to>
      <xdr:col>20</xdr:col>
      <xdr:colOff>203200</xdr:colOff>
      <xdr:row>50</xdr:row>
      <xdr:rowOff>115570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E1ED07B-6BE5-66CF-3A75-1638DA9BE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5400" y="0"/>
          <a:ext cx="5943600" cy="8497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strategiccfo.wpengine.com/wikicfo/bankruptcy-costs/" TargetMode="External"/><Relationship Id="rId7" Type="http://schemas.openxmlformats.org/officeDocument/2006/relationships/hyperlink" Target="http://strategiccfo.wpengine.com/wikicfo/accounting-asset-definition/" TargetMode="External"/><Relationship Id="rId2" Type="http://schemas.openxmlformats.org/officeDocument/2006/relationships/hyperlink" Target="http://strategiccfo.wpengine.com/wikicfo/insolvency-definitio/" TargetMode="External"/><Relationship Id="rId1" Type="http://schemas.openxmlformats.org/officeDocument/2006/relationships/hyperlink" Target="http://strategiccfo.wpengine.com/wikicfo/financial-distress-costs/" TargetMode="External"/><Relationship Id="rId6" Type="http://schemas.openxmlformats.org/officeDocument/2006/relationships/hyperlink" Target="http://strategiccfo.wpengine.com/wikicfo/bankruptcy-information/" TargetMode="External"/><Relationship Id="rId5" Type="http://schemas.openxmlformats.org/officeDocument/2006/relationships/hyperlink" Target="http://strategiccfo.wpengine.com/wikicfo/recession-definition/" TargetMode="External"/><Relationship Id="rId4" Type="http://schemas.openxmlformats.org/officeDocument/2006/relationships/hyperlink" Target="http://strategiccfo.wpengine.com/wikicfo/what-is-inflation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3252A-BEA8-43F4-8C37-194969DC7AE4}">
  <sheetPr codeName="Sheet1">
    <tabColor theme="4"/>
  </sheetPr>
  <dimension ref="A1"/>
  <sheetViews>
    <sheetView tabSelected="1" workbookViewId="0">
      <selection activeCell="Z17" sqref="Z17"/>
    </sheetView>
  </sheetViews>
  <sheetFormatPr defaultRowHeight="12.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indexed="11"/>
    <pageSetUpPr fitToPage="1"/>
  </sheetPr>
  <dimension ref="A1:F1875"/>
  <sheetViews>
    <sheetView workbookViewId="0">
      <pane ySplit="7" topLeftCell="A8" activePane="bottomLeft" state="frozen"/>
      <selection pane="bottomLeft" activeCell="D3" sqref="D3:E3"/>
    </sheetView>
  </sheetViews>
  <sheetFormatPr defaultColWidth="8.81640625" defaultRowHeight="12.5"/>
  <cols>
    <col min="1" max="1" width="57.1796875" style="134" bestFit="1" customWidth="1"/>
    <col min="2" max="2" width="24.26953125" style="134" customWidth="1"/>
    <col min="3" max="3" width="8.26953125" style="134" customWidth="1"/>
    <col min="4" max="4" width="38.54296875" style="134" customWidth="1"/>
    <col min="5" max="5" width="24.26953125" style="134" customWidth="1"/>
    <col min="6" max="6" width="41.26953125" style="134" customWidth="1"/>
    <col min="7" max="16384" width="8.81640625" style="134"/>
  </cols>
  <sheetData>
    <row r="1" spans="1:6" ht="15.5">
      <c r="A1" s="275" t="s">
        <v>0</v>
      </c>
      <c r="B1" s="275"/>
      <c r="C1" s="275"/>
      <c r="D1" s="275"/>
      <c r="E1" s="275"/>
    </row>
    <row r="2" spans="1:6" ht="15.5">
      <c r="A2" s="265"/>
      <c r="B2" s="265"/>
      <c r="C2" s="265"/>
      <c r="D2" s="265"/>
      <c r="E2" s="265"/>
    </row>
    <row r="3" spans="1:6" ht="15" customHeight="1">
      <c r="A3" s="283" t="s">
        <v>1</v>
      </c>
      <c r="B3" s="284"/>
      <c r="C3" s="261"/>
      <c r="D3" s="285" t="s">
        <v>2</v>
      </c>
      <c r="E3" s="286"/>
    </row>
    <row r="4" spans="1:6" ht="13" thickBot="1"/>
    <row r="5" spans="1:6" ht="13">
      <c r="A5" s="245" t="s">
        <v>3</v>
      </c>
      <c r="B5" s="135"/>
      <c r="D5" s="245" t="s">
        <v>4</v>
      </c>
      <c r="E5" s="136"/>
    </row>
    <row r="6" spans="1:6" ht="13">
      <c r="A6" s="245" t="s">
        <v>5</v>
      </c>
      <c r="B6" s="137"/>
      <c r="D6" s="245" t="s">
        <v>6</v>
      </c>
      <c r="E6" s="138"/>
    </row>
    <row r="7" spans="1:6" ht="13.5" thickBot="1">
      <c r="A7" s="245" t="s">
        <v>7</v>
      </c>
      <c r="B7" s="139"/>
      <c r="D7" s="245" t="s">
        <v>8</v>
      </c>
      <c r="E7" s="140"/>
    </row>
    <row r="10" spans="1:6" ht="13" thickBot="1"/>
    <row r="11" spans="1:6" ht="13.5" thickBot="1">
      <c r="A11" s="247" t="s">
        <v>9</v>
      </c>
      <c r="B11" s="266"/>
      <c r="C11" s="266"/>
      <c r="D11" s="246" t="s">
        <v>10</v>
      </c>
      <c r="E11" s="142"/>
      <c r="F11" t="str">
        <f>IF(E11="No", "Submitted Financial Statements Must Be Audited", "-")</f>
        <v>-</v>
      </c>
    </row>
    <row r="12" spans="1:6" ht="13.5" thickBot="1">
      <c r="A12" s="141"/>
      <c r="B12" s="266"/>
      <c r="C12" s="266"/>
      <c r="D12" s="143"/>
      <c r="E12" s="144"/>
    </row>
    <row r="13" spans="1:6" ht="13.5" thickBot="1">
      <c r="A13" s="280" t="s">
        <v>11</v>
      </c>
      <c r="B13" s="280"/>
      <c r="C13" s="282"/>
      <c r="D13" s="246" t="s">
        <v>10</v>
      </c>
      <c r="E13" s="142"/>
      <c r="F13" t="str">
        <f>IF(E13="No", "Submitted Financial Statements Must Be on a Comparable Basis", "-")</f>
        <v>-</v>
      </c>
    </row>
    <row r="14" spans="1:6" ht="13.5" thickBot="1">
      <c r="A14" s="141"/>
      <c r="B14" s="266"/>
      <c r="C14" s="266"/>
      <c r="D14" s="143"/>
      <c r="E14" s="144"/>
    </row>
    <row r="15" spans="1:6" ht="13.5" thickBot="1">
      <c r="A15" s="276" t="s">
        <v>12</v>
      </c>
      <c r="B15" s="276"/>
      <c r="C15" s="276"/>
      <c r="D15" s="246" t="s">
        <v>13</v>
      </c>
      <c r="E15" s="142"/>
    </row>
    <row r="16" spans="1:6" ht="13.5" thickBot="1">
      <c r="A16" s="141"/>
      <c r="B16" s="266"/>
      <c r="C16" s="266"/>
      <c r="D16" s="143"/>
      <c r="E16" s="144"/>
    </row>
    <row r="17" spans="1:6" ht="13.5" thickBot="1">
      <c r="A17" s="276" t="s">
        <v>14</v>
      </c>
      <c r="B17" s="276"/>
      <c r="C17" s="281"/>
      <c r="D17" s="246" t="s">
        <v>10</v>
      </c>
      <c r="E17" s="142"/>
    </row>
    <row r="18" spans="1:6" ht="13.5" thickBot="1">
      <c r="A18" s="145"/>
      <c r="B18" s="145"/>
      <c r="C18" s="145"/>
      <c r="D18" s="144"/>
      <c r="E18" s="146"/>
    </row>
    <row r="19" spans="1:6" ht="13.5" thickBot="1">
      <c r="A19" s="276" t="s">
        <v>15</v>
      </c>
      <c r="B19" s="276"/>
      <c r="C19" s="281"/>
      <c r="D19" s="246" t="s">
        <v>10</v>
      </c>
      <c r="E19" s="142"/>
      <c r="F19" s="147"/>
    </row>
    <row r="20" spans="1:6" ht="13" thickBot="1"/>
    <row r="21" spans="1:6" ht="13.5" thickBot="1">
      <c r="A21" s="280" t="s">
        <v>16</v>
      </c>
      <c r="B21" s="280"/>
      <c r="C21" s="280"/>
      <c r="E21" s="148"/>
    </row>
    <row r="23" spans="1:6" ht="13.5" thickBot="1">
      <c r="A23" s="149"/>
    </row>
    <row r="24" spans="1:6" ht="13.5" thickBot="1">
      <c r="A24" s="244" t="s">
        <v>17</v>
      </c>
      <c r="B24" s="248">
        <f>+E5</f>
        <v>0</v>
      </c>
      <c r="D24" s="249" t="s">
        <v>18</v>
      </c>
      <c r="E24" s="250">
        <f>+B24</f>
        <v>0</v>
      </c>
    </row>
    <row r="25" spans="1:6">
      <c r="A25" s="252" t="s">
        <v>19</v>
      </c>
      <c r="B25" s="151"/>
      <c r="D25" s="259" t="s">
        <v>20</v>
      </c>
      <c r="E25" s="152"/>
    </row>
    <row r="26" spans="1:6">
      <c r="A26" s="252" t="s">
        <v>21</v>
      </c>
      <c r="B26" s="153"/>
      <c r="D26" s="150" t="s">
        <v>22</v>
      </c>
      <c r="E26" s="154"/>
    </row>
    <row r="27" spans="1:6" ht="13" thickBot="1">
      <c r="A27" s="252" t="s">
        <v>23</v>
      </c>
      <c r="B27" s="153"/>
      <c r="D27" s="255" t="s">
        <v>24</v>
      </c>
      <c r="E27" s="262"/>
    </row>
    <row r="28" spans="1:6" ht="13" thickBot="1">
      <c r="A28" s="252" t="s">
        <v>25</v>
      </c>
      <c r="B28" s="153"/>
      <c r="D28" s="150"/>
      <c r="E28" s="264"/>
    </row>
    <row r="29" spans="1:6">
      <c r="A29" s="252" t="s">
        <v>26</v>
      </c>
      <c r="B29" s="153"/>
      <c r="D29" s="255" t="s">
        <v>27</v>
      </c>
      <c r="E29" s="263"/>
    </row>
    <row r="30" spans="1:6" ht="13" thickBot="1">
      <c r="A30" s="252" t="s">
        <v>28</v>
      </c>
      <c r="B30" s="153"/>
      <c r="D30" s="156" t="s">
        <v>29</v>
      </c>
      <c r="E30" s="155"/>
    </row>
    <row r="31" spans="1:6">
      <c r="A31" s="252" t="s">
        <v>30</v>
      </c>
      <c r="B31" s="153"/>
    </row>
    <row r="32" spans="1:6" ht="13" thickBot="1">
      <c r="A32" s="252" t="s">
        <v>31</v>
      </c>
      <c r="B32" s="157"/>
    </row>
    <row r="33" spans="1:6" ht="13" thickBot="1">
      <c r="A33" s="253" t="s">
        <v>32</v>
      </c>
      <c r="B33" s="158"/>
    </row>
    <row r="34" spans="1:6" ht="13" thickBot="1">
      <c r="A34" s="159"/>
      <c r="B34" s="160"/>
    </row>
    <row r="35" spans="1:6">
      <c r="A35" s="254" t="s">
        <v>33</v>
      </c>
      <c r="B35" s="151"/>
    </row>
    <row r="36" spans="1:6">
      <c r="A36" s="252" t="s">
        <v>34</v>
      </c>
      <c r="B36" s="153"/>
    </row>
    <row r="37" spans="1:6">
      <c r="A37" s="251" t="s">
        <v>35</v>
      </c>
      <c r="B37" s="153"/>
    </row>
    <row r="38" spans="1:6">
      <c r="A38" s="252" t="s">
        <v>36</v>
      </c>
      <c r="B38" s="153"/>
    </row>
    <row r="39" spans="1:6">
      <c r="A39" s="251" t="s">
        <v>37</v>
      </c>
      <c r="B39" s="153"/>
    </row>
    <row r="40" spans="1:6">
      <c r="A40" s="252" t="s">
        <v>38</v>
      </c>
      <c r="B40" s="153"/>
    </row>
    <row r="41" spans="1:6" ht="13" thickBot="1">
      <c r="A41" s="252" t="s">
        <v>39</v>
      </c>
      <c r="B41" s="161"/>
    </row>
    <row r="42" spans="1:6" ht="13" thickBot="1">
      <c r="A42" s="252" t="s">
        <v>40</v>
      </c>
      <c r="B42" s="162"/>
    </row>
    <row r="43" spans="1:6" ht="13.5" thickBot="1">
      <c r="A43" s="245" t="s">
        <v>41</v>
      </c>
      <c r="B43" s="166">
        <f>+B33-B42-B40</f>
        <v>0</v>
      </c>
      <c r="D43" s="115" t="str">
        <f>IF(OR(B43&lt;0,B43&gt;0),"Any value other than - indicates an error in reconciling assets to liabilities", "")</f>
        <v/>
      </c>
    </row>
    <row r="44" spans="1:6" ht="13">
      <c r="A44" s="1"/>
      <c r="B44" s="260"/>
      <c r="D44" s="115"/>
    </row>
    <row r="46" spans="1:6" ht="13">
      <c r="A46" s="277" t="s">
        <v>42</v>
      </c>
      <c r="B46" s="278"/>
      <c r="C46" s="278"/>
      <c r="D46" s="278"/>
      <c r="E46" s="278"/>
      <c r="F46" s="279"/>
    </row>
    <row r="47" spans="1:6" ht="13">
      <c r="A47" s="167" t="s">
        <v>43</v>
      </c>
      <c r="B47" s="168">
        <f>+E24</f>
        <v>0</v>
      </c>
      <c r="C47"/>
      <c r="D47" s="167" t="s">
        <v>43</v>
      </c>
      <c r="E47" s="169">
        <f>+B47</f>
        <v>0</v>
      </c>
      <c r="F47" s="167" t="s">
        <v>44</v>
      </c>
    </row>
    <row r="48" spans="1:6" ht="13">
      <c r="A48" s="170" t="s">
        <v>45</v>
      </c>
      <c r="B48" s="171"/>
      <c r="C48"/>
      <c r="D48" s="170" t="s">
        <v>46</v>
      </c>
      <c r="E48" s="172"/>
      <c r="F48" s="170"/>
    </row>
    <row r="49" spans="1:6" ht="13">
      <c r="A49" s="256" t="s">
        <v>47</v>
      </c>
      <c r="B49" s="174" t="e">
        <f>B25/B35</f>
        <v>#DIV/0!</v>
      </c>
      <c r="C49"/>
      <c r="D49" s="256" t="s">
        <v>48</v>
      </c>
      <c r="E49" s="175" t="e">
        <f>+B40/B42</f>
        <v>#DIV/0!</v>
      </c>
      <c r="F49" s="256"/>
    </row>
    <row r="50" spans="1:6" ht="13">
      <c r="A50" s="256" t="s">
        <v>49</v>
      </c>
      <c r="B50" s="175" t="e">
        <f>+(B25-B35)/B33</f>
        <v>#DIV/0!</v>
      </c>
      <c r="C50"/>
      <c r="D50" s="176"/>
      <c r="E50" s="172"/>
      <c r="F50" s="176"/>
    </row>
    <row r="51" spans="1:6" ht="13.5" thickBot="1">
      <c r="A51" s="256" t="s">
        <v>50</v>
      </c>
      <c r="B51" s="175" t="e">
        <f>+(B25-B28)/B35</f>
        <v>#DIV/0!</v>
      </c>
      <c r="C51"/>
      <c r="D51" s="176"/>
      <c r="E51" s="172"/>
      <c r="F51" s="176"/>
    </row>
    <row r="52" spans="1:6" ht="13.5" thickBot="1">
      <c r="A52" s="170" t="s">
        <v>51</v>
      </c>
      <c r="B52" s="177"/>
      <c r="C52"/>
      <c r="D52" s="178" t="s">
        <v>52</v>
      </c>
      <c r="E52" s="179" t="e">
        <f>+E73</f>
        <v>#DIV/0!</v>
      </c>
      <c r="F52" s="180"/>
    </row>
    <row r="53" spans="1:6" ht="13">
      <c r="A53" s="256" t="s">
        <v>53</v>
      </c>
      <c r="B53" s="181" t="e">
        <f>E25/E27</f>
        <v>#DIV/0!</v>
      </c>
      <c r="C53"/>
      <c r="D53" s="256" t="s">
        <v>54</v>
      </c>
      <c r="E53" s="182" t="e">
        <f>+B65/E29</f>
        <v>#DIV/0!</v>
      </c>
      <c r="F53" s="183" t="s">
        <v>55</v>
      </c>
    </row>
    <row r="54" spans="1:6" ht="13">
      <c r="A54" s="256" t="s">
        <v>56</v>
      </c>
      <c r="B54" s="181" t="e">
        <f>E25/B42</f>
        <v>#DIV/0!</v>
      </c>
      <c r="C54"/>
      <c r="D54" s="256" t="s">
        <v>57</v>
      </c>
      <c r="E54" s="184" t="e">
        <f>+E62/B72</f>
        <v>#DIV/0!</v>
      </c>
      <c r="F54" s="183" t="s">
        <v>58</v>
      </c>
    </row>
    <row r="55" spans="1:6" ht="13">
      <c r="A55" s="257" t="s">
        <v>59</v>
      </c>
      <c r="B55" s="181" t="e">
        <f>E30/B33</f>
        <v>#DIV/0!</v>
      </c>
      <c r="C55"/>
      <c r="D55" s="257" t="s">
        <v>60</v>
      </c>
      <c r="E55" s="185" t="e">
        <f>+E26/E27</f>
        <v>#DIV/0!</v>
      </c>
      <c r="F55" s="167" t="s">
        <v>61</v>
      </c>
    </row>
    <row r="56" spans="1:6">
      <c r="A56"/>
      <c r="B56"/>
      <c r="C56"/>
      <c r="D56"/>
      <c r="E56"/>
      <c r="F56"/>
    </row>
    <row r="57" spans="1:6" ht="13">
      <c r="A57" s="273" t="s">
        <v>62</v>
      </c>
      <c r="B57" s="274"/>
      <c r="C57"/>
      <c r="D57" s="273" t="s">
        <v>63</v>
      </c>
      <c r="E57" s="274"/>
      <c r="F57"/>
    </row>
    <row r="58" spans="1:6" ht="13">
      <c r="A58" s="7"/>
      <c r="B58" s="186">
        <f>+E5</f>
        <v>0</v>
      </c>
      <c r="C58" s="11"/>
      <c r="D58" s="7"/>
      <c r="E58" s="186">
        <f>+B58</f>
        <v>0</v>
      </c>
      <c r="F58"/>
    </row>
    <row r="59" spans="1:6">
      <c r="A59" s="187" t="s">
        <v>64</v>
      </c>
      <c r="B59" s="188">
        <f>+B42</f>
        <v>0</v>
      </c>
      <c r="C59" s="11"/>
      <c r="D59" s="187" t="s">
        <v>64</v>
      </c>
      <c r="E59" s="189">
        <f>+B59</f>
        <v>0</v>
      </c>
      <c r="F59"/>
    </row>
    <row r="60" spans="1:6">
      <c r="A60" s="187" t="s">
        <v>65</v>
      </c>
      <c r="B60" s="188">
        <f>+B27</f>
        <v>0</v>
      </c>
      <c r="C60" s="11"/>
      <c r="D60" s="187" t="s">
        <v>65</v>
      </c>
      <c r="E60" s="190">
        <f>+B60</f>
        <v>0</v>
      </c>
      <c r="F60"/>
    </row>
    <row r="61" spans="1:6">
      <c r="A61" s="258" t="s">
        <v>66</v>
      </c>
      <c r="B61" s="188">
        <f>+B31</f>
        <v>0</v>
      </c>
      <c r="C61" s="11"/>
      <c r="D61" s="258" t="s">
        <v>66</v>
      </c>
      <c r="E61" s="190">
        <f>+B61</f>
        <v>0</v>
      </c>
      <c r="F61"/>
    </row>
    <row r="62" spans="1:6" ht="13">
      <c r="A62" s="258" t="s">
        <v>67</v>
      </c>
      <c r="B62" s="188">
        <f>+B32</f>
        <v>0</v>
      </c>
      <c r="C62" s="11"/>
      <c r="D62" s="191" t="s">
        <v>68</v>
      </c>
      <c r="E62" s="192">
        <f>E59-E60-E61</f>
        <v>0</v>
      </c>
      <c r="F62"/>
    </row>
    <row r="63" spans="1:6">
      <c r="A63" s="258" t="s">
        <v>69</v>
      </c>
      <c r="B63" s="188">
        <f>+B38</f>
        <v>0</v>
      </c>
      <c r="C63" s="11"/>
      <c r="D63" s="11"/>
      <c r="E63" s="11"/>
      <c r="F63"/>
    </row>
    <row r="64" spans="1:6" ht="13">
      <c r="A64" s="193" t="s">
        <v>70</v>
      </c>
      <c r="B64" s="188">
        <f>IF((B39+B37)&gt;B32,B32,B39)</f>
        <v>0</v>
      </c>
      <c r="C64" s="11"/>
      <c r="D64" s="273" t="s">
        <v>71</v>
      </c>
      <c r="E64" s="274"/>
      <c r="F64"/>
    </row>
    <row r="65" spans="1:6" ht="13">
      <c r="A65" s="191" t="s">
        <v>72</v>
      </c>
      <c r="B65" s="192">
        <f>B59-B60-B61-B62+B63+B64</f>
        <v>0</v>
      </c>
      <c r="C65" s="11"/>
      <c r="D65" s="256" t="s">
        <v>54</v>
      </c>
      <c r="E65" s="194" t="e">
        <f>IF(+E53*B76&gt;=3,3,IF(E53*B76&lt;=-1,-1,E53*B76))</f>
        <v>#DIV/0!</v>
      </c>
      <c r="F65"/>
    </row>
    <row r="66" spans="1:6" ht="13">
      <c r="A66" s="11"/>
      <c r="B66" s="11"/>
      <c r="C66" s="11"/>
      <c r="D66" s="256" t="s">
        <v>57</v>
      </c>
      <c r="E66" s="194" t="e">
        <f>IF(+E54*B77&gt;=3,3,IF(E54*B77&lt;=-1,-1,E54*B77))</f>
        <v>#DIV/0!</v>
      </c>
      <c r="F66"/>
    </row>
    <row r="67" spans="1:6" ht="13">
      <c r="A67" s="273" t="s">
        <v>73</v>
      </c>
      <c r="B67" s="274"/>
      <c r="C67" s="11"/>
      <c r="D67" s="257" t="s">
        <v>60</v>
      </c>
      <c r="E67" s="195" t="e">
        <f>IF(1+(33.3*E55)&gt;3,3,IF(1+(33.3*E55)&lt;=-1,-1,1+(33.3*E55)))</f>
        <v>#DIV/0!</v>
      </c>
      <c r="F67"/>
    </row>
    <row r="68" spans="1:6" ht="13">
      <c r="A68" s="7"/>
      <c r="B68" s="186">
        <f>+E58</f>
        <v>0</v>
      </c>
      <c r="C68" s="11"/>
      <c r="D68" s="11"/>
      <c r="E68" s="11"/>
      <c r="F68"/>
    </row>
    <row r="69" spans="1:6" ht="13">
      <c r="A69" s="187" t="s">
        <v>32</v>
      </c>
      <c r="B69" s="188">
        <f>+B33</f>
        <v>0</v>
      </c>
      <c r="C69" s="11"/>
      <c r="D69" s="273" t="s">
        <v>74</v>
      </c>
      <c r="E69" s="274"/>
      <c r="F69"/>
    </row>
    <row r="70" spans="1:6" ht="13">
      <c r="A70" s="187" t="s">
        <v>65</v>
      </c>
      <c r="B70" s="190">
        <f>+E60</f>
        <v>0</v>
      </c>
      <c r="C70" s="11"/>
      <c r="D70" s="256" t="s">
        <v>54</v>
      </c>
      <c r="E70" s="196" t="e">
        <f>+E65*B80</f>
        <v>#DIV/0!</v>
      </c>
      <c r="F70"/>
    </row>
    <row r="71" spans="1:6" ht="13">
      <c r="A71" s="258" t="s">
        <v>66</v>
      </c>
      <c r="B71" s="190">
        <f>+E61</f>
        <v>0</v>
      </c>
      <c r="C71" s="11"/>
      <c r="D71" s="256" t="s">
        <v>57</v>
      </c>
      <c r="E71" s="197" t="e">
        <f>+E66*B81</f>
        <v>#DIV/0!</v>
      </c>
      <c r="F71"/>
    </row>
    <row r="72" spans="1:6" ht="13">
      <c r="A72" s="191" t="s">
        <v>75</v>
      </c>
      <c r="B72" s="192">
        <f>B69-B70-B71</f>
        <v>0</v>
      </c>
      <c r="C72" s="11"/>
      <c r="D72" s="257" t="s">
        <v>60</v>
      </c>
      <c r="E72" s="195" t="e">
        <f>+B82*E67</f>
        <v>#DIV/0!</v>
      </c>
      <c r="F72"/>
    </row>
    <row r="73" spans="1:6" ht="13">
      <c r="A73" s="21"/>
      <c r="B73" s="198"/>
      <c r="C73" s="11"/>
      <c r="D73" s="199" t="s">
        <v>76</v>
      </c>
      <c r="E73" s="200" t="e">
        <f>SUM(E70:E72)</f>
        <v>#DIV/0!</v>
      </c>
      <c r="F73"/>
    </row>
    <row r="74" spans="1:6">
      <c r="A74" s="163"/>
      <c r="B74" s="163"/>
      <c r="C74" s="163"/>
      <c r="D74" s="163"/>
      <c r="E74" s="164"/>
    </row>
    <row r="75" spans="1:6" ht="13">
      <c r="A75" s="118" t="s">
        <v>77</v>
      </c>
      <c r="B75" s="119"/>
      <c r="C75" s="120"/>
      <c r="D75" s="121"/>
      <c r="E75" s="122" t="s">
        <v>78</v>
      </c>
    </row>
    <row r="76" spans="1:6">
      <c r="A76" s="256" t="s">
        <v>54</v>
      </c>
      <c r="B76" s="267">
        <v>20</v>
      </c>
      <c r="C76" s="123"/>
      <c r="D76" s="124"/>
      <c r="E76" s="122" t="s">
        <v>79</v>
      </c>
    </row>
    <row r="77" spans="1:6">
      <c r="A77" s="256" t="s">
        <v>57</v>
      </c>
      <c r="B77" s="267">
        <v>6</v>
      </c>
      <c r="C77" s="123"/>
      <c r="D77" s="124"/>
      <c r="E77" s="122" t="s">
        <v>80</v>
      </c>
    </row>
    <row r="78" spans="1:6">
      <c r="A78" s="257" t="s">
        <v>60</v>
      </c>
      <c r="B78" s="268" t="s">
        <v>81</v>
      </c>
      <c r="C78" s="123"/>
      <c r="D78" s="124"/>
      <c r="E78" s="123"/>
    </row>
    <row r="79" spans="1:6" ht="13">
      <c r="A79" s="125" t="s">
        <v>82</v>
      </c>
      <c r="B79" s="267"/>
      <c r="C79" s="126"/>
      <c r="D79" s="127"/>
      <c r="E79" s="126"/>
    </row>
    <row r="80" spans="1:6">
      <c r="A80" s="256" t="s">
        <v>54</v>
      </c>
      <c r="B80" s="269">
        <v>0.3</v>
      </c>
      <c r="C80" s="126"/>
      <c r="D80" s="127"/>
      <c r="E80" s="122" t="s">
        <v>78</v>
      </c>
    </row>
    <row r="81" spans="1:5">
      <c r="A81" s="256" t="s">
        <v>57</v>
      </c>
      <c r="B81" s="269">
        <v>0.4</v>
      </c>
      <c r="C81" s="126"/>
      <c r="D81" s="127"/>
      <c r="E81" s="122" t="s">
        <v>83</v>
      </c>
    </row>
    <row r="82" spans="1:5">
      <c r="A82" s="257" t="s">
        <v>60</v>
      </c>
      <c r="B82" s="128">
        <v>0.3</v>
      </c>
      <c r="C82" s="126"/>
      <c r="D82" s="127"/>
      <c r="E82" s="122" t="s">
        <v>84</v>
      </c>
    </row>
    <row r="83" spans="1:5" ht="13">
      <c r="A83" s="130" t="s">
        <v>85</v>
      </c>
      <c r="B83" s="131">
        <f>SUM(B80:B82)</f>
        <v>1</v>
      </c>
      <c r="C83" s="132"/>
      <c r="D83" s="133"/>
      <c r="E83" s="129"/>
    </row>
    <row r="84" spans="1:5">
      <c r="B84" s="165"/>
    </row>
    <row r="85" spans="1:5">
      <c r="B85" s="165"/>
    </row>
    <row r="86" spans="1:5">
      <c r="B86" s="165"/>
    </row>
    <row r="87" spans="1:5">
      <c r="B87" s="165"/>
    </row>
    <row r="88" spans="1:5">
      <c r="B88" s="165"/>
    </row>
    <row r="89" spans="1:5">
      <c r="B89" s="165"/>
    </row>
    <row r="90" spans="1:5">
      <c r="B90" s="165"/>
    </row>
    <row r="91" spans="1:5">
      <c r="B91" s="165"/>
    </row>
    <row r="92" spans="1:5">
      <c r="B92" s="165"/>
    </row>
    <row r="93" spans="1:5">
      <c r="B93" s="165"/>
    </row>
    <row r="94" spans="1:5">
      <c r="B94" s="165"/>
    </row>
    <row r="95" spans="1:5">
      <c r="B95" s="165"/>
    </row>
    <row r="96" spans="1:5">
      <c r="B96" s="165"/>
    </row>
    <row r="97" spans="2:2">
      <c r="B97" s="165"/>
    </row>
    <row r="98" spans="2:2">
      <c r="B98" s="165"/>
    </row>
    <row r="99" spans="2:2">
      <c r="B99" s="165"/>
    </row>
    <row r="100" spans="2:2">
      <c r="B100" s="165"/>
    </row>
    <row r="101" spans="2:2">
      <c r="B101" s="165"/>
    </row>
    <row r="102" spans="2:2">
      <c r="B102" s="165"/>
    </row>
    <row r="103" spans="2:2">
      <c r="B103" s="165"/>
    </row>
    <row r="104" spans="2:2">
      <c r="B104" s="165"/>
    </row>
    <row r="105" spans="2:2">
      <c r="B105" s="165"/>
    </row>
    <row r="106" spans="2:2">
      <c r="B106" s="165"/>
    </row>
    <row r="107" spans="2:2">
      <c r="B107" s="165"/>
    </row>
    <row r="108" spans="2:2">
      <c r="B108" s="165"/>
    </row>
    <row r="109" spans="2:2">
      <c r="B109" s="165"/>
    </row>
    <row r="110" spans="2:2">
      <c r="B110" s="165"/>
    </row>
    <row r="111" spans="2:2">
      <c r="B111" s="165"/>
    </row>
    <row r="112" spans="2:2">
      <c r="B112" s="165"/>
    </row>
    <row r="113" spans="2:2">
      <c r="B113" s="165"/>
    </row>
    <row r="114" spans="2:2">
      <c r="B114" s="165"/>
    </row>
    <row r="115" spans="2:2">
      <c r="B115" s="165"/>
    </row>
    <row r="116" spans="2:2">
      <c r="B116" s="165"/>
    </row>
    <row r="117" spans="2:2">
      <c r="B117" s="165"/>
    </row>
    <row r="118" spans="2:2">
      <c r="B118" s="165"/>
    </row>
    <row r="119" spans="2:2">
      <c r="B119" s="165"/>
    </row>
    <row r="120" spans="2:2">
      <c r="B120" s="165"/>
    </row>
    <row r="121" spans="2:2">
      <c r="B121" s="165"/>
    </row>
    <row r="122" spans="2:2">
      <c r="B122" s="165"/>
    </row>
    <row r="123" spans="2:2">
      <c r="B123" s="165"/>
    </row>
    <row r="124" spans="2:2">
      <c r="B124" s="165"/>
    </row>
    <row r="125" spans="2:2">
      <c r="B125" s="165"/>
    </row>
    <row r="126" spans="2:2">
      <c r="B126" s="165"/>
    </row>
    <row r="127" spans="2:2">
      <c r="B127" s="165"/>
    </row>
    <row r="128" spans="2:2">
      <c r="B128" s="165"/>
    </row>
    <row r="129" spans="2:2">
      <c r="B129" s="165"/>
    </row>
    <row r="130" spans="2:2">
      <c r="B130" s="165"/>
    </row>
    <row r="131" spans="2:2">
      <c r="B131" s="165"/>
    </row>
    <row r="132" spans="2:2">
      <c r="B132" s="165"/>
    </row>
    <row r="133" spans="2:2">
      <c r="B133" s="165"/>
    </row>
    <row r="134" spans="2:2">
      <c r="B134" s="165"/>
    </row>
    <row r="135" spans="2:2">
      <c r="B135" s="165"/>
    </row>
    <row r="136" spans="2:2">
      <c r="B136" s="165"/>
    </row>
    <row r="137" spans="2:2">
      <c r="B137" s="165"/>
    </row>
    <row r="138" spans="2:2">
      <c r="B138" s="165"/>
    </row>
    <row r="139" spans="2:2">
      <c r="B139" s="165"/>
    </row>
    <row r="140" spans="2:2">
      <c r="B140" s="165"/>
    </row>
    <row r="141" spans="2:2">
      <c r="B141" s="165"/>
    </row>
    <row r="142" spans="2:2">
      <c r="B142" s="165"/>
    </row>
    <row r="143" spans="2:2">
      <c r="B143" s="165"/>
    </row>
    <row r="144" spans="2:2">
      <c r="B144" s="165"/>
    </row>
    <row r="145" spans="2:2">
      <c r="B145" s="165"/>
    </row>
    <row r="146" spans="2:2">
      <c r="B146" s="165"/>
    </row>
    <row r="147" spans="2:2">
      <c r="B147" s="165"/>
    </row>
    <row r="148" spans="2:2">
      <c r="B148" s="165"/>
    </row>
    <row r="149" spans="2:2">
      <c r="B149" s="165"/>
    </row>
    <row r="150" spans="2:2">
      <c r="B150" s="165"/>
    </row>
    <row r="151" spans="2:2">
      <c r="B151" s="165"/>
    </row>
    <row r="152" spans="2:2">
      <c r="B152" s="165"/>
    </row>
    <row r="153" spans="2:2">
      <c r="B153" s="165"/>
    </row>
    <row r="154" spans="2:2">
      <c r="B154" s="165"/>
    </row>
    <row r="155" spans="2:2">
      <c r="B155" s="165"/>
    </row>
    <row r="156" spans="2:2">
      <c r="B156" s="165"/>
    </row>
    <row r="157" spans="2:2">
      <c r="B157" s="165"/>
    </row>
    <row r="158" spans="2:2">
      <c r="B158" s="165"/>
    </row>
    <row r="159" spans="2:2">
      <c r="B159" s="165"/>
    </row>
    <row r="160" spans="2:2">
      <c r="B160" s="165"/>
    </row>
    <row r="161" spans="2:2">
      <c r="B161" s="165"/>
    </row>
    <row r="162" spans="2:2">
      <c r="B162" s="165"/>
    </row>
    <row r="163" spans="2:2">
      <c r="B163" s="165"/>
    </row>
    <row r="164" spans="2:2">
      <c r="B164" s="165"/>
    </row>
    <row r="165" spans="2:2">
      <c r="B165" s="165"/>
    </row>
    <row r="166" spans="2:2">
      <c r="B166" s="165"/>
    </row>
    <row r="167" spans="2:2">
      <c r="B167" s="165"/>
    </row>
    <row r="168" spans="2:2">
      <c r="B168" s="165"/>
    </row>
    <row r="169" spans="2:2">
      <c r="B169" s="165"/>
    </row>
    <row r="170" spans="2:2">
      <c r="B170" s="165"/>
    </row>
    <row r="171" spans="2:2">
      <c r="B171" s="165"/>
    </row>
    <row r="172" spans="2:2">
      <c r="B172" s="165"/>
    </row>
    <row r="173" spans="2:2">
      <c r="B173" s="165"/>
    </row>
    <row r="174" spans="2:2">
      <c r="B174" s="165"/>
    </row>
    <row r="175" spans="2:2">
      <c r="B175" s="165"/>
    </row>
    <row r="176" spans="2:2">
      <c r="B176" s="165"/>
    </row>
    <row r="177" spans="2:2">
      <c r="B177" s="165"/>
    </row>
    <row r="178" spans="2:2">
      <c r="B178" s="165"/>
    </row>
    <row r="179" spans="2:2">
      <c r="B179" s="165"/>
    </row>
    <row r="180" spans="2:2">
      <c r="B180" s="165"/>
    </row>
    <row r="181" spans="2:2">
      <c r="B181" s="165"/>
    </row>
    <row r="182" spans="2:2">
      <c r="B182" s="165"/>
    </row>
    <row r="183" spans="2:2">
      <c r="B183" s="165"/>
    </row>
    <row r="184" spans="2:2">
      <c r="B184" s="165"/>
    </row>
    <row r="185" spans="2:2">
      <c r="B185" s="165"/>
    </row>
    <row r="186" spans="2:2">
      <c r="B186" s="165"/>
    </row>
    <row r="187" spans="2:2">
      <c r="B187" s="165"/>
    </row>
    <row r="188" spans="2:2">
      <c r="B188" s="165"/>
    </row>
    <row r="189" spans="2:2">
      <c r="B189" s="165"/>
    </row>
    <row r="190" spans="2:2">
      <c r="B190" s="165"/>
    </row>
    <row r="191" spans="2:2">
      <c r="B191" s="165"/>
    </row>
    <row r="192" spans="2:2">
      <c r="B192" s="165"/>
    </row>
    <row r="193" spans="2:2">
      <c r="B193" s="165"/>
    </row>
    <row r="194" spans="2:2">
      <c r="B194" s="165"/>
    </row>
    <row r="195" spans="2:2">
      <c r="B195" s="165"/>
    </row>
    <row r="196" spans="2:2">
      <c r="B196" s="165"/>
    </row>
    <row r="197" spans="2:2">
      <c r="B197" s="165"/>
    </row>
    <row r="198" spans="2:2">
      <c r="B198" s="165"/>
    </row>
    <row r="199" spans="2:2">
      <c r="B199" s="165"/>
    </row>
    <row r="200" spans="2:2">
      <c r="B200" s="165"/>
    </row>
    <row r="201" spans="2:2">
      <c r="B201" s="165"/>
    </row>
    <row r="202" spans="2:2">
      <c r="B202" s="165"/>
    </row>
    <row r="203" spans="2:2">
      <c r="B203" s="165"/>
    </row>
    <row r="204" spans="2:2">
      <c r="B204" s="165"/>
    </row>
    <row r="205" spans="2:2">
      <c r="B205" s="165"/>
    </row>
    <row r="206" spans="2:2">
      <c r="B206" s="165"/>
    </row>
    <row r="207" spans="2:2">
      <c r="B207" s="165"/>
    </row>
    <row r="208" spans="2:2">
      <c r="B208" s="165"/>
    </row>
    <row r="209" spans="2:2">
      <c r="B209" s="165"/>
    </row>
    <row r="210" spans="2:2">
      <c r="B210" s="165"/>
    </row>
    <row r="211" spans="2:2">
      <c r="B211" s="165"/>
    </row>
    <row r="212" spans="2:2">
      <c r="B212" s="165"/>
    </row>
    <row r="213" spans="2:2">
      <c r="B213" s="165"/>
    </row>
    <row r="214" spans="2:2">
      <c r="B214" s="165"/>
    </row>
    <row r="215" spans="2:2">
      <c r="B215" s="165"/>
    </row>
    <row r="216" spans="2:2">
      <c r="B216" s="165"/>
    </row>
    <row r="217" spans="2:2">
      <c r="B217" s="165"/>
    </row>
    <row r="218" spans="2:2">
      <c r="B218" s="165"/>
    </row>
    <row r="219" spans="2:2">
      <c r="B219" s="165"/>
    </row>
    <row r="220" spans="2:2">
      <c r="B220" s="165"/>
    </row>
    <row r="221" spans="2:2">
      <c r="B221" s="165"/>
    </row>
    <row r="222" spans="2:2">
      <c r="B222" s="165"/>
    </row>
    <row r="223" spans="2:2">
      <c r="B223" s="165"/>
    </row>
    <row r="224" spans="2:2">
      <c r="B224" s="165"/>
    </row>
    <row r="225" spans="2:2">
      <c r="B225" s="165"/>
    </row>
    <row r="226" spans="2:2">
      <c r="B226" s="165"/>
    </row>
    <row r="227" spans="2:2">
      <c r="B227" s="165"/>
    </row>
    <row r="228" spans="2:2">
      <c r="B228" s="165"/>
    </row>
    <row r="229" spans="2:2">
      <c r="B229" s="165"/>
    </row>
    <row r="230" spans="2:2">
      <c r="B230" s="165"/>
    </row>
    <row r="231" spans="2:2">
      <c r="B231" s="165"/>
    </row>
    <row r="232" spans="2:2">
      <c r="B232" s="165"/>
    </row>
    <row r="233" spans="2:2">
      <c r="B233" s="165"/>
    </row>
    <row r="234" spans="2:2">
      <c r="B234" s="165"/>
    </row>
    <row r="235" spans="2:2">
      <c r="B235" s="165"/>
    </row>
    <row r="236" spans="2:2">
      <c r="B236" s="165"/>
    </row>
    <row r="237" spans="2:2">
      <c r="B237" s="165"/>
    </row>
    <row r="238" spans="2:2">
      <c r="B238" s="165"/>
    </row>
    <row r="239" spans="2:2">
      <c r="B239" s="165"/>
    </row>
    <row r="240" spans="2:2">
      <c r="B240" s="165"/>
    </row>
    <row r="241" spans="2:2">
      <c r="B241" s="165"/>
    </row>
    <row r="242" spans="2:2">
      <c r="B242" s="165"/>
    </row>
    <row r="243" spans="2:2">
      <c r="B243" s="165"/>
    </row>
    <row r="244" spans="2:2">
      <c r="B244" s="165"/>
    </row>
    <row r="245" spans="2:2">
      <c r="B245" s="165"/>
    </row>
    <row r="246" spans="2:2">
      <c r="B246" s="165"/>
    </row>
    <row r="247" spans="2:2">
      <c r="B247" s="165"/>
    </row>
    <row r="248" spans="2:2">
      <c r="B248" s="165"/>
    </row>
    <row r="249" spans="2:2">
      <c r="B249" s="165"/>
    </row>
    <row r="250" spans="2:2">
      <c r="B250" s="165"/>
    </row>
    <row r="251" spans="2:2">
      <c r="B251" s="165"/>
    </row>
    <row r="252" spans="2:2">
      <c r="B252" s="165"/>
    </row>
    <row r="253" spans="2:2">
      <c r="B253" s="165"/>
    </row>
    <row r="254" spans="2:2">
      <c r="B254" s="165"/>
    </row>
    <row r="255" spans="2:2">
      <c r="B255" s="165"/>
    </row>
    <row r="256" spans="2:2">
      <c r="B256" s="165"/>
    </row>
    <row r="257" spans="2:2">
      <c r="B257" s="165"/>
    </row>
    <row r="258" spans="2:2">
      <c r="B258" s="165"/>
    </row>
    <row r="259" spans="2:2">
      <c r="B259" s="165"/>
    </row>
    <row r="260" spans="2:2">
      <c r="B260" s="165"/>
    </row>
    <row r="261" spans="2:2">
      <c r="B261" s="165"/>
    </row>
    <row r="262" spans="2:2">
      <c r="B262" s="165"/>
    </row>
    <row r="263" spans="2:2">
      <c r="B263" s="165"/>
    </row>
    <row r="264" spans="2:2">
      <c r="B264" s="165"/>
    </row>
    <row r="265" spans="2:2">
      <c r="B265" s="165"/>
    </row>
    <row r="266" spans="2:2">
      <c r="B266" s="165"/>
    </row>
    <row r="267" spans="2:2">
      <c r="B267" s="165"/>
    </row>
    <row r="268" spans="2:2">
      <c r="B268" s="165"/>
    </row>
    <row r="269" spans="2:2">
      <c r="B269" s="165"/>
    </row>
    <row r="270" spans="2:2">
      <c r="B270" s="165"/>
    </row>
    <row r="271" spans="2:2">
      <c r="B271" s="165"/>
    </row>
    <row r="272" spans="2:2">
      <c r="B272" s="165"/>
    </row>
    <row r="273" spans="2:2">
      <c r="B273" s="165"/>
    </row>
    <row r="274" spans="2:2">
      <c r="B274" s="165"/>
    </row>
    <row r="275" spans="2:2">
      <c r="B275" s="165"/>
    </row>
    <row r="276" spans="2:2">
      <c r="B276" s="165"/>
    </row>
    <row r="277" spans="2:2">
      <c r="B277" s="165"/>
    </row>
    <row r="278" spans="2:2">
      <c r="B278" s="165"/>
    </row>
    <row r="279" spans="2:2">
      <c r="B279" s="165"/>
    </row>
    <row r="280" spans="2:2">
      <c r="B280" s="165"/>
    </row>
    <row r="281" spans="2:2">
      <c r="B281" s="165"/>
    </row>
    <row r="282" spans="2:2">
      <c r="B282" s="165"/>
    </row>
    <row r="283" spans="2:2">
      <c r="B283" s="165"/>
    </row>
    <row r="284" spans="2:2">
      <c r="B284" s="165"/>
    </row>
    <row r="285" spans="2:2">
      <c r="B285" s="165"/>
    </row>
    <row r="286" spans="2:2">
      <c r="B286" s="165"/>
    </row>
    <row r="287" spans="2:2">
      <c r="B287" s="165"/>
    </row>
    <row r="288" spans="2:2">
      <c r="B288" s="165"/>
    </row>
    <row r="289" spans="2:2">
      <c r="B289" s="165"/>
    </row>
    <row r="290" spans="2:2">
      <c r="B290" s="165"/>
    </row>
    <row r="291" spans="2:2">
      <c r="B291" s="165"/>
    </row>
    <row r="292" spans="2:2">
      <c r="B292" s="165"/>
    </row>
    <row r="293" spans="2:2">
      <c r="B293" s="165"/>
    </row>
    <row r="294" spans="2:2">
      <c r="B294" s="165"/>
    </row>
    <row r="295" spans="2:2">
      <c r="B295" s="165"/>
    </row>
    <row r="296" spans="2:2">
      <c r="B296" s="165"/>
    </row>
    <row r="297" spans="2:2">
      <c r="B297" s="165"/>
    </row>
    <row r="298" spans="2:2">
      <c r="B298" s="165"/>
    </row>
    <row r="299" spans="2:2">
      <c r="B299" s="165"/>
    </row>
    <row r="300" spans="2:2">
      <c r="B300" s="165"/>
    </row>
    <row r="301" spans="2:2">
      <c r="B301" s="165"/>
    </row>
    <row r="302" spans="2:2">
      <c r="B302" s="165"/>
    </row>
    <row r="303" spans="2:2">
      <c r="B303" s="165"/>
    </row>
    <row r="304" spans="2:2">
      <c r="B304" s="165"/>
    </row>
    <row r="305" spans="2:2">
      <c r="B305" s="165"/>
    </row>
    <row r="306" spans="2:2">
      <c r="B306" s="165"/>
    </row>
    <row r="307" spans="2:2">
      <c r="B307" s="165"/>
    </row>
    <row r="308" spans="2:2">
      <c r="B308" s="165"/>
    </row>
    <row r="309" spans="2:2">
      <c r="B309" s="165"/>
    </row>
    <row r="310" spans="2:2">
      <c r="B310" s="165"/>
    </row>
    <row r="311" spans="2:2">
      <c r="B311" s="165"/>
    </row>
    <row r="312" spans="2:2">
      <c r="B312" s="165"/>
    </row>
    <row r="313" spans="2:2">
      <c r="B313" s="165"/>
    </row>
    <row r="314" spans="2:2">
      <c r="B314" s="165"/>
    </row>
    <row r="315" spans="2:2">
      <c r="B315" s="165"/>
    </row>
    <row r="316" spans="2:2">
      <c r="B316" s="165"/>
    </row>
    <row r="317" spans="2:2">
      <c r="B317" s="165"/>
    </row>
    <row r="318" spans="2:2">
      <c r="B318" s="165"/>
    </row>
    <row r="319" spans="2:2">
      <c r="B319" s="165"/>
    </row>
    <row r="320" spans="2:2">
      <c r="B320" s="165"/>
    </row>
    <row r="321" spans="2:2">
      <c r="B321" s="165"/>
    </row>
    <row r="322" spans="2:2">
      <c r="B322" s="165"/>
    </row>
    <row r="323" spans="2:2">
      <c r="B323" s="165"/>
    </row>
    <row r="324" spans="2:2">
      <c r="B324" s="165"/>
    </row>
    <row r="325" spans="2:2">
      <c r="B325" s="165"/>
    </row>
    <row r="326" spans="2:2">
      <c r="B326" s="165"/>
    </row>
    <row r="327" spans="2:2">
      <c r="B327" s="165"/>
    </row>
    <row r="328" spans="2:2">
      <c r="B328" s="165"/>
    </row>
    <row r="329" spans="2:2">
      <c r="B329" s="165"/>
    </row>
    <row r="330" spans="2:2">
      <c r="B330" s="165"/>
    </row>
    <row r="331" spans="2:2">
      <c r="B331" s="165"/>
    </row>
    <row r="332" spans="2:2">
      <c r="B332" s="165"/>
    </row>
    <row r="333" spans="2:2">
      <c r="B333" s="165"/>
    </row>
    <row r="334" spans="2:2">
      <c r="B334" s="165"/>
    </row>
    <row r="335" spans="2:2">
      <c r="B335" s="165"/>
    </row>
    <row r="336" spans="2:2">
      <c r="B336" s="165"/>
    </row>
    <row r="337" spans="2:2">
      <c r="B337" s="165"/>
    </row>
    <row r="338" spans="2:2">
      <c r="B338" s="165"/>
    </row>
    <row r="339" spans="2:2">
      <c r="B339" s="165"/>
    </row>
    <row r="340" spans="2:2">
      <c r="B340" s="165"/>
    </row>
    <row r="341" spans="2:2">
      <c r="B341" s="165"/>
    </row>
    <row r="342" spans="2:2">
      <c r="B342" s="165"/>
    </row>
    <row r="343" spans="2:2">
      <c r="B343" s="165"/>
    </row>
    <row r="344" spans="2:2">
      <c r="B344" s="165"/>
    </row>
    <row r="345" spans="2:2">
      <c r="B345" s="165"/>
    </row>
    <row r="346" spans="2:2">
      <c r="B346" s="165"/>
    </row>
    <row r="347" spans="2:2">
      <c r="B347" s="165"/>
    </row>
    <row r="348" spans="2:2">
      <c r="B348" s="165"/>
    </row>
    <row r="349" spans="2:2">
      <c r="B349" s="165"/>
    </row>
    <row r="350" spans="2:2">
      <c r="B350" s="165"/>
    </row>
    <row r="351" spans="2:2">
      <c r="B351" s="165"/>
    </row>
    <row r="352" spans="2:2">
      <c r="B352" s="165"/>
    </row>
    <row r="353" spans="2:2">
      <c r="B353" s="165"/>
    </row>
    <row r="354" spans="2:2">
      <c r="B354" s="165"/>
    </row>
    <row r="355" spans="2:2">
      <c r="B355" s="165"/>
    </row>
    <row r="356" spans="2:2">
      <c r="B356" s="165"/>
    </row>
    <row r="357" spans="2:2">
      <c r="B357" s="165"/>
    </row>
    <row r="358" spans="2:2">
      <c r="B358" s="165"/>
    </row>
    <row r="359" spans="2:2">
      <c r="B359" s="165"/>
    </row>
    <row r="360" spans="2:2">
      <c r="B360" s="165"/>
    </row>
    <row r="361" spans="2:2">
      <c r="B361" s="165"/>
    </row>
    <row r="362" spans="2:2">
      <c r="B362" s="165"/>
    </row>
    <row r="363" spans="2:2">
      <c r="B363" s="165"/>
    </row>
    <row r="364" spans="2:2">
      <c r="B364" s="165"/>
    </row>
    <row r="365" spans="2:2">
      <c r="B365" s="165"/>
    </row>
    <row r="366" spans="2:2">
      <c r="B366" s="165"/>
    </row>
    <row r="367" spans="2:2">
      <c r="B367" s="165"/>
    </row>
    <row r="368" spans="2:2">
      <c r="B368" s="165"/>
    </row>
    <row r="369" spans="2:2">
      <c r="B369" s="165"/>
    </row>
    <row r="370" spans="2:2">
      <c r="B370" s="165"/>
    </row>
    <row r="371" spans="2:2">
      <c r="B371" s="165"/>
    </row>
    <row r="372" spans="2:2">
      <c r="B372" s="165"/>
    </row>
    <row r="373" spans="2:2">
      <c r="B373" s="165"/>
    </row>
    <row r="374" spans="2:2">
      <c r="B374" s="165"/>
    </row>
    <row r="375" spans="2:2">
      <c r="B375" s="165"/>
    </row>
    <row r="376" spans="2:2">
      <c r="B376" s="165"/>
    </row>
    <row r="377" spans="2:2">
      <c r="B377" s="165"/>
    </row>
    <row r="378" spans="2:2">
      <c r="B378" s="165"/>
    </row>
    <row r="379" spans="2:2">
      <c r="B379" s="165"/>
    </row>
    <row r="380" spans="2:2">
      <c r="B380" s="165"/>
    </row>
    <row r="381" spans="2:2">
      <c r="B381" s="165"/>
    </row>
    <row r="382" spans="2:2">
      <c r="B382" s="165"/>
    </row>
    <row r="383" spans="2:2">
      <c r="B383" s="165"/>
    </row>
    <row r="384" spans="2:2">
      <c r="B384" s="165"/>
    </row>
    <row r="385" spans="2:2">
      <c r="B385" s="165"/>
    </row>
    <row r="386" spans="2:2">
      <c r="B386" s="165"/>
    </row>
    <row r="387" spans="2:2">
      <c r="B387" s="165"/>
    </row>
    <row r="388" spans="2:2">
      <c r="B388" s="165"/>
    </row>
    <row r="389" spans="2:2">
      <c r="B389" s="165"/>
    </row>
    <row r="390" spans="2:2">
      <c r="B390" s="165"/>
    </row>
    <row r="391" spans="2:2">
      <c r="B391" s="165"/>
    </row>
    <row r="392" spans="2:2">
      <c r="B392" s="165"/>
    </row>
    <row r="393" spans="2:2">
      <c r="B393" s="165"/>
    </row>
    <row r="394" spans="2:2">
      <c r="B394" s="165"/>
    </row>
    <row r="395" spans="2:2">
      <c r="B395" s="165"/>
    </row>
    <row r="396" spans="2:2">
      <c r="B396" s="165"/>
    </row>
    <row r="397" spans="2:2">
      <c r="B397" s="165"/>
    </row>
    <row r="398" spans="2:2">
      <c r="B398" s="165"/>
    </row>
    <row r="399" spans="2:2">
      <c r="B399" s="165"/>
    </row>
    <row r="400" spans="2:2">
      <c r="B400" s="165"/>
    </row>
    <row r="401" spans="2:2">
      <c r="B401" s="165"/>
    </row>
    <row r="402" spans="2:2">
      <c r="B402" s="165"/>
    </row>
    <row r="403" spans="2:2">
      <c r="B403" s="165"/>
    </row>
    <row r="404" spans="2:2">
      <c r="B404" s="165"/>
    </row>
    <row r="405" spans="2:2">
      <c r="B405" s="165"/>
    </row>
    <row r="406" spans="2:2">
      <c r="B406" s="165"/>
    </row>
    <row r="407" spans="2:2">
      <c r="B407" s="165"/>
    </row>
    <row r="408" spans="2:2">
      <c r="B408" s="165"/>
    </row>
    <row r="409" spans="2:2">
      <c r="B409" s="165"/>
    </row>
    <row r="410" spans="2:2">
      <c r="B410" s="165"/>
    </row>
    <row r="411" spans="2:2">
      <c r="B411" s="165"/>
    </row>
    <row r="412" spans="2:2">
      <c r="B412" s="165"/>
    </row>
    <row r="413" spans="2:2">
      <c r="B413" s="165"/>
    </row>
    <row r="414" spans="2:2">
      <c r="B414" s="165"/>
    </row>
    <row r="415" spans="2:2">
      <c r="B415" s="165"/>
    </row>
    <row r="416" spans="2:2">
      <c r="B416" s="165"/>
    </row>
    <row r="417" spans="2:2">
      <c r="B417" s="165"/>
    </row>
    <row r="418" spans="2:2">
      <c r="B418" s="165"/>
    </row>
    <row r="419" spans="2:2">
      <c r="B419" s="165"/>
    </row>
    <row r="420" spans="2:2">
      <c r="B420" s="165"/>
    </row>
    <row r="421" spans="2:2">
      <c r="B421" s="165"/>
    </row>
    <row r="422" spans="2:2">
      <c r="B422" s="165"/>
    </row>
    <row r="423" spans="2:2">
      <c r="B423" s="165"/>
    </row>
    <row r="424" spans="2:2">
      <c r="B424" s="165"/>
    </row>
    <row r="425" spans="2:2">
      <c r="B425" s="165"/>
    </row>
    <row r="426" spans="2:2">
      <c r="B426" s="165"/>
    </row>
    <row r="427" spans="2:2">
      <c r="B427" s="165"/>
    </row>
    <row r="428" spans="2:2">
      <c r="B428" s="165"/>
    </row>
    <row r="429" spans="2:2">
      <c r="B429" s="165"/>
    </row>
    <row r="430" spans="2:2">
      <c r="B430" s="165"/>
    </row>
    <row r="431" spans="2:2">
      <c r="B431" s="165"/>
    </row>
    <row r="432" spans="2:2">
      <c r="B432" s="165"/>
    </row>
    <row r="433" spans="2:2">
      <c r="B433" s="165"/>
    </row>
    <row r="434" spans="2:2">
      <c r="B434" s="165"/>
    </row>
    <row r="435" spans="2:2">
      <c r="B435" s="165"/>
    </row>
    <row r="436" spans="2:2">
      <c r="B436" s="165"/>
    </row>
    <row r="437" spans="2:2">
      <c r="B437" s="165"/>
    </row>
    <row r="438" spans="2:2">
      <c r="B438" s="165"/>
    </row>
    <row r="439" spans="2:2">
      <c r="B439" s="165"/>
    </row>
    <row r="440" spans="2:2">
      <c r="B440" s="165"/>
    </row>
    <row r="441" spans="2:2">
      <c r="B441" s="165"/>
    </row>
    <row r="442" spans="2:2">
      <c r="B442" s="165"/>
    </row>
    <row r="443" spans="2:2">
      <c r="B443" s="165"/>
    </row>
    <row r="444" spans="2:2">
      <c r="B444" s="165"/>
    </row>
    <row r="445" spans="2:2">
      <c r="B445" s="165"/>
    </row>
    <row r="446" spans="2:2">
      <c r="B446" s="165"/>
    </row>
    <row r="447" spans="2:2">
      <c r="B447" s="165"/>
    </row>
    <row r="448" spans="2:2">
      <c r="B448" s="165"/>
    </row>
    <row r="449" spans="2:2">
      <c r="B449" s="165"/>
    </row>
    <row r="450" spans="2:2">
      <c r="B450" s="165"/>
    </row>
    <row r="451" spans="2:2">
      <c r="B451" s="165"/>
    </row>
    <row r="452" spans="2:2">
      <c r="B452" s="165"/>
    </row>
    <row r="453" spans="2:2">
      <c r="B453" s="165"/>
    </row>
    <row r="454" spans="2:2">
      <c r="B454" s="165"/>
    </row>
    <row r="455" spans="2:2">
      <c r="B455" s="165"/>
    </row>
    <row r="456" spans="2:2">
      <c r="B456" s="165"/>
    </row>
    <row r="457" spans="2:2">
      <c r="B457" s="165"/>
    </row>
    <row r="458" spans="2:2">
      <c r="B458" s="165"/>
    </row>
    <row r="459" spans="2:2">
      <c r="B459" s="165"/>
    </row>
    <row r="460" spans="2:2">
      <c r="B460" s="165"/>
    </row>
    <row r="461" spans="2:2">
      <c r="B461" s="165"/>
    </row>
    <row r="462" spans="2:2">
      <c r="B462" s="165"/>
    </row>
    <row r="463" spans="2:2">
      <c r="B463" s="165"/>
    </row>
    <row r="464" spans="2:2">
      <c r="B464" s="165"/>
    </row>
    <row r="465" spans="2:2">
      <c r="B465" s="165"/>
    </row>
    <row r="466" spans="2:2">
      <c r="B466" s="165"/>
    </row>
    <row r="467" spans="2:2">
      <c r="B467" s="165"/>
    </row>
    <row r="468" spans="2:2">
      <c r="B468" s="165"/>
    </row>
    <row r="469" spans="2:2">
      <c r="B469" s="165"/>
    </row>
    <row r="470" spans="2:2">
      <c r="B470" s="165"/>
    </row>
    <row r="471" spans="2:2">
      <c r="B471" s="165"/>
    </row>
    <row r="472" spans="2:2">
      <c r="B472" s="165"/>
    </row>
    <row r="473" spans="2:2">
      <c r="B473" s="165"/>
    </row>
    <row r="474" spans="2:2">
      <c r="B474" s="165"/>
    </row>
    <row r="475" spans="2:2">
      <c r="B475" s="165"/>
    </row>
    <row r="476" spans="2:2">
      <c r="B476" s="165"/>
    </row>
    <row r="477" spans="2:2">
      <c r="B477" s="165"/>
    </row>
    <row r="478" spans="2:2">
      <c r="B478" s="165"/>
    </row>
    <row r="479" spans="2:2">
      <c r="B479" s="165"/>
    </row>
    <row r="480" spans="2:2">
      <c r="B480" s="165"/>
    </row>
    <row r="481" spans="2:2">
      <c r="B481" s="165"/>
    </row>
    <row r="482" spans="2:2">
      <c r="B482" s="165"/>
    </row>
    <row r="483" spans="2:2">
      <c r="B483" s="165"/>
    </row>
    <row r="484" spans="2:2">
      <c r="B484" s="165"/>
    </row>
    <row r="485" spans="2:2">
      <c r="B485" s="165"/>
    </row>
    <row r="486" spans="2:2">
      <c r="B486" s="165"/>
    </row>
    <row r="487" spans="2:2">
      <c r="B487" s="165"/>
    </row>
    <row r="488" spans="2:2">
      <c r="B488" s="165"/>
    </row>
    <row r="489" spans="2:2">
      <c r="B489" s="165"/>
    </row>
    <row r="490" spans="2:2">
      <c r="B490" s="165"/>
    </row>
    <row r="491" spans="2:2">
      <c r="B491" s="165"/>
    </row>
    <row r="492" spans="2:2">
      <c r="B492" s="165"/>
    </row>
    <row r="493" spans="2:2">
      <c r="B493" s="165"/>
    </row>
    <row r="494" spans="2:2">
      <c r="B494" s="165"/>
    </row>
    <row r="495" spans="2:2">
      <c r="B495" s="165"/>
    </row>
    <row r="496" spans="2:2">
      <c r="B496" s="165"/>
    </row>
    <row r="497" spans="2:2">
      <c r="B497" s="165"/>
    </row>
    <row r="498" spans="2:2">
      <c r="B498" s="165"/>
    </row>
    <row r="499" spans="2:2">
      <c r="B499" s="165"/>
    </row>
    <row r="500" spans="2:2">
      <c r="B500" s="165"/>
    </row>
    <row r="501" spans="2:2">
      <c r="B501" s="165"/>
    </row>
    <row r="502" spans="2:2">
      <c r="B502" s="165"/>
    </row>
    <row r="503" spans="2:2">
      <c r="B503" s="165"/>
    </row>
    <row r="504" spans="2:2">
      <c r="B504" s="165"/>
    </row>
    <row r="505" spans="2:2">
      <c r="B505" s="165"/>
    </row>
    <row r="506" spans="2:2">
      <c r="B506" s="165"/>
    </row>
    <row r="507" spans="2:2">
      <c r="B507" s="165"/>
    </row>
    <row r="508" spans="2:2">
      <c r="B508" s="165"/>
    </row>
    <row r="509" spans="2:2">
      <c r="B509" s="165"/>
    </row>
    <row r="510" spans="2:2">
      <c r="B510" s="165"/>
    </row>
    <row r="511" spans="2:2">
      <c r="B511" s="165"/>
    </row>
    <row r="512" spans="2:2">
      <c r="B512" s="165"/>
    </row>
    <row r="513" spans="2:2">
      <c r="B513" s="165"/>
    </row>
    <row r="514" spans="2:2">
      <c r="B514" s="165"/>
    </row>
    <row r="515" spans="2:2">
      <c r="B515" s="165"/>
    </row>
    <row r="516" spans="2:2">
      <c r="B516" s="165"/>
    </row>
    <row r="517" spans="2:2">
      <c r="B517" s="165"/>
    </row>
    <row r="518" spans="2:2">
      <c r="B518" s="165"/>
    </row>
    <row r="519" spans="2:2">
      <c r="B519" s="165"/>
    </row>
    <row r="520" spans="2:2">
      <c r="B520" s="165"/>
    </row>
    <row r="521" spans="2:2">
      <c r="B521" s="165"/>
    </row>
    <row r="522" spans="2:2">
      <c r="B522" s="165"/>
    </row>
    <row r="523" spans="2:2">
      <c r="B523" s="165"/>
    </row>
    <row r="524" spans="2:2">
      <c r="B524" s="165"/>
    </row>
    <row r="525" spans="2:2">
      <c r="B525" s="165"/>
    </row>
    <row r="526" spans="2:2">
      <c r="B526" s="165"/>
    </row>
    <row r="527" spans="2:2">
      <c r="B527" s="165"/>
    </row>
    <row r="528" spans="2:2">
      <c r="B528" s="165"/>
    </row>
    <row r="529" spans="2:2">
      <c r="B529" s="165"/>
    </row>
    <row r="530" spans="2:2">
      <c r="B530" s="165"/>
    </row>
    <row r="531" spans="2:2">
      <c r="B531" s="165"/>
    </row>
    <row r="532" spans="2:2">
      <c r="B532" s="165"/>
    </row>
    <row r="533" spans="2:2">
      <c r="B533" s="165"/>
    </row>
    <row r="534" spans="2:2">
      <c r="B534" s="165"/>
    </row>
    <row r="535" spans="2:2">
      <c r="B535" s="165"/>
    </row>
    <row r="536" spans="2:2">
      <c r="B536" s="165"/>
    </row>
    <row r="537" spans="2:2">
      <c r="B537" s="165"/>
    </row>
    <row r="538" spans="2:2">
      <c r="B538" s="165"/>
    </row>
    <row r="539" spans="2:2">
      <c r="B539" s="165"/>
    </row>
    <row r="540" spans="2:2">
      <c r="B540" s="165"/>
    </row>
    <row r="541" spans="2:2">
      <c r="B541" s="165"/>
    </row>
    <row r="542" spans="2:2">
      <c r="B542" s="165"/>
    </row>
    <row r="543" spans="2:2">
      <c r="B543" s="165"/>
    </row>
    <row r="544" spans="2:2">
      <c r="B544" s="165"/>
    </row>
    <row r="545" spans="2:2">
      <c r="B545" s="165"/>
    </row>
    <row r="546" spans="2:2">
      <c r="B546" s="165"/>
    </row>
    <row r="547" spans="2:2">
      <c r="B547" s="165"/>
    </row>
    <row r="548" spans="2:2">
      <c r="B548" s="165"/>
    </row>
    <row r="549" spans="2:2">
      <c r="B549" s="165"/>
    </row>
    <row r="550" spans="2:2">
      <c r="B550" s="165"/>
    </row>
    <row r="551" spans="2:2">
      <c r="B551" s="165"/>
    </row>
    <row r="552" spans="2:2">
      <c r="B552" s="165"/>
    </row>
    <row r="553" spans="2:2">
      <c r="B553" s="165"/>
    </row>
    <row r="554" spans="2:2">
      <c r="B554" s="165"/>
    </row>
    <row r="555" spans="2:2">
      <c r="B555" s="165"/>
    </row>
    <row r="556" spans="2:2">
      <c r="B556" s="165"/>
    </row>
    <row r="557" spans="2:2">
      <c r="B557" s="165"/>
    </row>
    <row r="558" spans="2:2">
      <c r="B558" s="165"/>
    </row>
    <row r="559" spans="2:2">
      <c r="B559" s="165"/>
    </row>
    <row r="560" spans="2:2">
      <c r="B560" s="165"/>
    </row>
    <row r="561" spans="2:2">
      <c r="B561" s="165"/>
    </row>
    <row r="562" spans="2:2">
      <c r="B562" s="165"/>
    </row>
    <row r="563" spans="2:2">
      <c r="B563" s="165"/>
    </row>
    <row r="564" spans="2:2">
      <c r="B564" s="165"/>
    </row>
    <row r="565" spans="2:2">
      <c r="B565" s="165"/>
    </row>
    <row r="566" spans="2:2">
      <c r="B566" s="165"/>
    </row>
    <row r="567" spans="2:2">
      <c r="B567" s="165"/>
    </row>
    <row r="568" spans="2:2">
      <c r="B568" s="165"/>
    </row>
    <row r="569" spans="2:2">
      <c r="B569" s="165"/>
    </row>
    <row r="570" spans="2:2">
      <c r="B570" s="165"/>
    </row>
    <row r="571" spans="2:2">
      <c r="B571" s="165"/>
    </row>
    <row r="572" spans="2:2">
      <c r="B572" s="165"/>
    </row>
    <row r="573" spans="2:2">
      <c r="B573" s="165"/>
    </row>
    <row r="574" spans="2:2">
      <c r="B574" s="165"/>
    </row>
    <row r="575" spans="2:2">
      <c r="B575" s="165"/>
    </row>
    <row r="576" spans="2:2">
      <c r="B576" s="165"/>
    </row>
    <row r="577" spans="2:2">
      <c r="B577" s="165"/>
    </row>
    <row r="578" spans="2:2">
      <c r="B578" s="165"/>
    </row>
    <row r="579" spans="2:2">
      <c r="B579" s="165"/>
    </row>
    <row r="580" spans="2:2">
      <c r="B580" s="165"/>
    </row>
    <row r="581" spans="2:2">
      <c r="B581" s="165"/>
    </row>
    <row r="582" spans="2:2">
      <c r="B582" s="165"/>
    </row>
    <row r="583" spans="2:2">
      <c r="B583" s="165"/>
    </row>
    <row r="584" spans="2:2">
      <c r="B584" s="165"/>
    </row>
    <row r="585" spans="2:2">
      <c r="B585" s="165"/>
    </row>
    <row r="586" spans="2:2">
      <c r="B586" s="165"/>
    </row>
    <row r="587" spans="2:2">
      <c r="B587" s="165"/>
    </row>
    <row r="588" spans="2:2">
      <c r="B588" s="165"/>
    </row>
    <row r="589" spans="2:2">
      <c r="B589" s="165"/>
    </row>
    <row r="590" spans="2:2">
      <c r="B590" s="165"/>
    </row>
    <row r="591" spans="2:2">
      <c r="B591" s="165"/>
    </row>
    <row r="592" spans="2:2">
      <c r="B592" s="165"/>
    </row>
    <row r="593" spans="2:2">
      <c r="B593" s="165"/>
    </row>
    <row r="594" spans="2:2">
      <c r="B594" s="165"/>
    </row>
    <row r="595" spans="2:2">
      <c r="B595" s="165"/>
    </row>
    <row r="596" spans="2:2">
      <c r="B596" s="165"/>
    </row>
    <row r="597" spans="2:2">
      <c r="B597" s="165"/>
    </row>
    <row r="598" spans="2:2">
      <c r="B598" s="165"/>
    </row>
    <row r="599" spans="2:2">
      <c r="B599" s="165"/>
    </row>
    <row r="600" spans="2:2">
      <c r="B600" s="165"/>
    </row>
    <row r="601" spans="2:2">
      <c r="B601" s="165"/>
    </row>
    <row r="602" spans="2:2">
      <c r="B602" s="165"/>
    </row>
    <row r="603" spans="2:2">
      <c r="B603" s="165"/>
    </row>
    <row r="604" spans="2:2">
      <c r="B604" s="165"/>
    </row>
    <row r="605" spans="2:2">
      <c r="B605" s="165"/>
    </row>
    <row r="606" spans="2:2">
      <c r="B606" s="165"/>
    </row>
    <row r="607" spans="2:2">
      <c r="B607" s="165"/>
    </row>
    <row r="608" spans="2:2">
      <c r="B608" s="165"/>
    </row>
    <row r="609" spans="2:2">
      <c r="B609" s="165"/>
    </row>
    <row r="610" spans="2:2">
      <c r="B610" s="165"/>
    </row>
    <row r="611" spans="2:2">
      <c r="B611" s="165"/>
    </row>
    <row r="612" spans="2:2">
      <c r="B612" s="165"/>
    </row>
    <row r="613" spans="2:2">
      <c r="B613" s="165"/>
    </row>
    <row r="614" spans="2:2">
      <c r="B614" s="165"/>
    </row>
    <row r="615" spans="2:2">
      <c r="B615" s="165"/>
    </row>
    <row r="616" spans="2:2">
      <c r="B616" s="165"/>
    </row>
    <row r="617" spans="2:2">
      <c r="B617" s="165"/>
    </row>
    <row r="618" spans="2:2">
      <c r="B618" s="165"/>
    </row>
    <row r="619" spans="2:2">
      <c r="B619" s="165"/>
    </row>
    <row r="620" spans="2:2">
      <c r="B620" s="165"/>
    </row>
    <row r="621" spans="2:2">
      <c r="B621" s="165"/>
    </row>
    <row r="622" spans="2:2">
      <c r="B622" s="165"/>
    </row>
    <row r="623" spans="2:2">
      <c r="B623" s="165"/>
    </row>
    <row r="624" spans="2:2">
      <c r="B624" s="165"/>
    </row>
    <row r="625" spans="2:2">
      <c r="B625" s="165"/>
    </row>
    <row r="626" spans="2:2">
      <c r="B626" s="165"/>
    </row>
    <row r="627" spans="2:2">
      <c r="B627" s="165"/>
    </row>
    <row r="628" spans="2:2">
      <c r="B628" s="165"/>
    </row>
    <row r="629" spans="2:2">
      <c r="B629" s="165"/>
    </row>
    <row r="630" spans="2:2">
      <c r="B630" s="165"/>
    </row>
    <row r="631" spans="2:2">
      <c r="B631" s="165"/>
    </row>
    <row r="632" spans="2:2">
      <c r="B632" s="165"/>
    </row>
    <row r="633" spans="2:2">
      <c r="B633" s="165"/>
    </row>
    <row r="634" spans="2:2">
      <c r="B634" s="165"/>
    </row>
    <row r="635" spans="2:2">
      <c r="B635" s="165"/>
    </row>
    <row r="636" spans="2:2">
      <c r="B636" s="165"/>
    </row>
    <row r="637" spans="2:2">
      <c r="B637" s="165"/>
    </row>
    <row r="638" spans="2:2">
      <c r="B638" s="165"/>
    </row>
    <row r="639" spans="2:2">
      <c r="B639" s="165"/>
    </row>
    <row r="640" spans="2:2">
      <c r="B640" s="165"/>
    </row>
    <row r="641" spans="2:2">
      <c r="B641" s="165"/>
    </row>
    <row r="642" spans="2:2">
      <c r="B642" s="165"/>
    </row>
    <row r="643" spans="2:2">
      <c r="B643" s="165"/>
    </row>
    <row r="644" spans="2:2">
      <c r="B644" s="165"/>
    </row>
    <row r="645" spans="2:2">
      <c r="B645" s="165"/>
    </row>
    <row r="646" spans="2:2">
      <c r="B646" s="165"/>
    </row>
    <row r="647" spans="2:2">
      <c r="B647" s="165"/>
    </row>
    <row r="648" spans="2:2">
      <c r="B648" s="165"/>
    </row>
    <row r="649" spans="2:2">
      <c r="B649" s="165"/>
    </row>
    <row r="650" spans="2:2">
      <c r="B650" s="165"/>
    </row>
    <row r="651" spans="2:2">
      <c r="B651" s="165"/>
    </row>
    <row r="652" spans="2:2">
      <c r="B652" s="165"/>
    </row>
    <row r="653" spans="2:2">
      <c r="B653" s="165"/>
    </row>
    <row r="654" spans="2:2">
      <c r="B654" s="165"/>
    </row>
    <row r="655" spans="2:2">
      <c r="B655" s="165"/>
    </row>
    <row r="656" spans="2:2">
      <c r="B656" s="165"/>
    </row>
    <row r="657" spans="2:2">
      <c r="B657" s="165"/>
    </row>
    <row r="658" spans="2:2">
      <c r="B658" s="165"/>
    </row>
    <row r="659" spans="2:2">
      <c r="B659" s="165"/>
    </row>
    <row r="660" spans="2:2">
      <c r="B660" s="165"/>
    </row>
    <row r="661" spans="2:2">
      <c r="B661" s="165"/>
    </row>
    <row r="662" spans="2:2">
      <c r="B662" s="165"/>
    </row>
    <row r="663" spans="2:2">
      <c r="B663" s="165"/>
    </row>
    <row r="664" spans="2:2">
      <c r="B664" s="165"/>
    </row>
    <row r="665" spans="2:2">
      <c r="B665" s="165"/>
    </row>
    <row r="666" spans="2:2">
      <c r="B666" s="165"/>
    </row>
    <row r="667" spans="2:2">
      <c r="B667" s="165"/>
    </row>
    <row r="668" spans="2:2">
      <c r="B668" s="165"/>
    </row>
    <row r="669" spans="2:2">
      <c r="B669" s="165"/>
    </row>
    <row r="670" spans="2:2">
      <c r="B670" s="165"/>
    </row>
    <row r="671" spans="2:2">
      <c r="B671" s="165"/>
    </row>
    <row r="672" spans="2:2">
      <c r="B672" s="165"/>
    </row>
    <row r="673" spans="2:2">
      <c r="B673" s="165"/>
    </row>
    <row r="674" spans="2:2">
      <c r="B674" s="165"/>
    </row>
    <row r="675" spans="2:2">
      <c r="B675" s="165"/>
    </row>
    <row r="676" spans="2:2">
      <c r="B676" s="165"/>
    </row>
    <row r="677" spans="2:2">
      <c r="B677" s="165"/>
    </row>
    <row r="678" spans="2:2">
      <c r="B678" s="165"/>
    </row>
    <row r="679" spans="2:2">
      <c r="B679" s="165"/>
    </row>
    <row r="680" spans="2:2">
      <c r="B680" s="165"/>
    </row>
    <row r="681" spans="2:2">
      <c r="B681" s="165"/>
    </row>
    <row r="682" spans="2:2">
      <c r="B682" s="165"/>
    </row>
    <row r="683" spans="2:2">
      <c r="B683" s="165"/>
    </row>
    <row r="684" spans="2:2">
      <c r="B684" s="165"/>
    </row>
    <row r="685" spans="2:2">
      <c r="B685" s="165"/>
    </row>
    <row r="686" spans="2:2">
      <c r="B686" s="165"/>
    </row>
    <row r="687" spans="2:2">
      <c r="B687" s="165"/>
    </row>
    <row r="688" spans="2:2">
      <c r="B688" s="165"/>
    </row>
    <row r="689" spans="2:2">
      <c r="B689" s="165"/>
    </row>
    <row r="690" spans="2:2">
      <c r="B690" s="165"/>
    </row>
    <row r="691" spans="2:2">
      <c r="B691" s="165"/>
    </row>
    <row r="692" spans="2:2">
      <c r="B692" s="165"/>
    </row>
    <row r="693" spans="2:2">
      <c r="B693" s="165"/>
    </row>
    <row r="694" spans="2:2">
      <c r="B694" s="165"/>
    </row>
    <row r="695" spans="2:2">
      <c r="B695" s="165"/>
    </row>
    <row r="696" spans="2:2">
      <c r="B696" s="165"/>
    </row>
    <row r="697" spans="2:2">
      <c r="B697" s="165"/>
    </row>
    <row r="698" spans="2:2">
      <c r="B698" s="165"/>
    </row>
    <row r="699" spans="2:2">
      <c r="B699" s="165"/>
    </row>
    <row r="700" spans="2:2">
      <c r="B700" s="165"/>
    </row>
    <row r="701" spans="2:2">
      <c r="B701" s="165"/>
    </row>
    <row r="702" spans="2:2">
      <c r="B702" s="165"/>
    </row>
    <row r="703" spans="2:2">
      <c r="B703" s="165"/>
    </row>
    <row r="704" spans="2:2">
      <c r="B704" s="165"/>
    </row>
    <row r="705" spans="2:2">
      <c r="B705" s="165"/>
    </row>
    <row r="706" spans="2:2">
      <c r="B706" s="165"/>
    </row>
    <row r="707" spans="2:2">
      <c r="B707" s="165"/>
    </row>
    <row r="708" spans="2:2">
      <c r="B708" s="165"/>
    </row>
    <row r="709" spans="2:2">
      <c r="B709" s="165"/>
    </row>
    <row r="710" spans="2:2">
      <c r="B710" s="165"/>
    </row>
    <row r="711" spans="2:2">
      <c r="B711" s="165"/>
    </row>
    <row r="712" spans="2:2">
      <c r="B712" s="165"/>
    </row>
    <row r="713" spans="2:2">
      <c r="B713" s="165"/>
    </row>
    <row r="714" spans="2:2">
      <c r="B714" s="165"/>
    </row>
    <row r="715" spans="2:2">
      <c r="B715" s="165"/>
    </row>
    <row r="716" spans="2:2">
      <c r="B716" s="165"/>
    </row>
    <row r="717" spans="2:2">
      <c r="B717" s="165"/>
    </row>
    <row r="718" spans="2:2">
      <c r="B718" s="165"/>
    </row>
    <row r="719" spans="2:2">
      <c r="B719" s="165"/>
    </row>
    <row r="720" spans="2:2">
      <c r="B720" s="165"/>
    </row>
    <row r="721" spans="2:2">
      <c r="B721" s="165"/>
    </row>
    <row r="722" spans="2:2">
      <c r="B722" s="165"/>
    </row>
    <row r="723" spans="2:2">
      <c r="B723" s="165"/>
    </row>
    <row r="724" spans="2:2">
      <c r="B724" s="165"/>
    </row>
    <row r="725" spans="2:2">
      <c r="B725" s="165"/>
    </row>
    <row r="726" spans="2:2">
      <c r="B726" s="165"/>
    </row>
    <row r="727" spans="2:2">
      <c r="B727" s="165"/>
    </row>
    <row r="728" spans="2:2">
      <c r="B728" s="165"/>
    </row>
    <row r="729" spans="2:2">
      <c r="B729" s="165"/>
    </row>
    <row r="730" spans="2:2">
      <c r="B730" s="165"/>
    </row>
    <row r="731" spans="2:2">
      <c r="B731" s="165"/>
    </row>
    <row r="732" spans="2:2">
      <c r="B732" s="165"/>
    </row>
    <row r="733" spans="2:2">
      <c r="B733" s="165"/>
    </row>
    <row r="734" spans="2:2">
      <c r="B734" s="165"/>
    </row>
    <row r="735" spans="2:2">
      <c r="B735" s="165"/>
    </row>
    <row r="736" spans="2:2">
      <c r="B736" s="165"/>
    </row>
    <row r="737" spans="2:2">
      <c r="B737" s="165"/>
    </row>
    <row r="738" spans="2:2">
      <c r="B738" s="165"/>
    </row>
    <row r="739" spans="2:2">
      <c r="B739" s="165"/>
    </row>
    <row r="740" spans="2:2">
      <c r="B740" s="165"/>
    </row>
    <row r="741" spans="2:2">
      <c r="B741" s="165"/>
    </row>
    <row r="742" spans="2:2">
      <c r="B742" s="165"/>
    </row>
    <row r="743" spans="2:2">
      <c r="B743" s="165"/>
    </row>
    <row r="744" spans="2:2">
      <c r="B744" s="165"/>
    </row>
    <row r="745" spans="2:2">
      <c r="B745" s="165"/>
    </row>
    <row r="746" spans="2:2">
      <c r="B746" s="165"/>
    </row>
    <row r="747" spans="2:2">
      <c r="B747" s="165"/>
    </row>
    <row r="748" spans="2:2">
      <c r="B748" s="165"/>
    </row>
    <row r="749" spans="2:2">
      <c r="B749" s="165"/>
    </row>
    <row r="750" spans="2:2">
      <c r="B750" s="165"/>
    </row>
    <row r="751" spans="2:2">
      <c r="B751" s="165"/>
    </row>
    <row r="752" spans="2:2">
      <c r="B752" s="165"/>
    </row>
    <row r="753" spans="2:2">
      <c r="B753" s="165"/>
    </row>
    <row r="754" spans="2:2">
      <c r="B754" s="165"/>
    </row>
    <row r="755" spans="2:2">
      <c r="B755" s="165"/>
    </row>
    <row r="756" spans="2:2">
      <c r="B756" s="165"/>
    </row>
    <row r="757" spans="2:2">
      <c r="B757" s="165"/>
    </row>
    <row r="758" spans="2:2">
      <c r="B758" s="165"/>
    </row>
    <row r="759" spans="2:2">
      <c r="B759" s="165"/>
    </row>
    <row r="760" spans="2:2">
      <c r="B760" s="165"/>
    </row>
    <row r="761" spans="2:2">
      <c r="B761" s="165"/>
    </row>
    <row r="762" spans="2:2">
      <c r="B762" s="165"/>
    </row>
    <row r="763" spans="2:2">
      <c r="B763" s="165"/>
    </row>
    <row r="764" spans="2:2">
      <c r="B764" s="165"/>
    </row>
    <row r="765" spans="2:2">
      <c r="B765" s="165"/>
    </row>
    <row r="766" spans="2:2">
      <c r="B766" s="165"/>
    </row>
    <row r="767" spans="2:2">
      <c r="B767" s="165"/>
    </row>
    <row r="768" spans="2:2">
      <c r="B768" s="165"/>
    </row>
    <row r="769" spans="2:2">
      <c r="B769" s="165"/>
    </row>
    <row r="770" spans="2:2">
      <c r="B770" s="165"/>
    </row>
    <row r="771" spans="2:2">
      <c r="B771" s="165"/>
    </row>
    <row r="772" spans="2:2">
      <c r="B772" s="165"/>
    </row>
    <row r="773" spans="2:2">
      <c r="B773" s="165"/>
    </row>
    <row r="774" spans="2:2">
      <c r="B774" s="165"/>
    </row>
    <row r="775" spans="2:2">
      <c r="B775" s="165"/>
    </row>
    <row r="776" spans="2:2">
      <c r="B776" s="165"/>
    </row>
    <row r="777" spans="2:2">
      <c r="B777" s="165"/>
    </row>
    <row r="778" spans="2:2">
      <c r="B778" s="165"/>
    </row>
    <row r="779" spans="2:2">
      <c r="B779" s="165"/>
    </row>
    <row r="780" spans="2:2">
      <c r="B780" s="165"/>
    </row>
    <row r="781" spans="2:2">
      <c r="B781" s="165"/>
    </row>
    <row r="782" spans="2:2">
      <c r="B782" s="165"/>
    </row>
    <row r="783" spans="2:2">
      <c r="B783" s="165"/>
    </row>
    <row r="784" spans="2:2">
      <c r="B784" s="165"/>
    </row>
    <row r="785" spans="2:2">
      <c r="B785" s="165"/>
    </row>
    <row r="786" spans="2:2">
      <c r="B786" s="165"/>
    </row>
    <row r="787" spans="2:2">
      <c r="B787" s="165"/>
    </row>
    <row r="788" spans="2:2">
      <c r="B788" s="165"/>
    </row>
    <row r="789" spans="2:2">
      <c r="B789" s="165"/>
    </row>
    <row r="790" spans="2:2">
      <c r="B790" s="165"/>
    </row>
    <row r="791" spans="2:2">
      <c r="B791" s="165"/>
    </row>
    <row r="792" spans="2:2">
      <c r="B792" s="165"/>
    </row>
    <row r="793" spans="2:2">
      <c r="B793" s="165"/>
    </row>
    <row r="794" spans="2:2">
      <c r="B794" s="165"/>
    </row>
    <row r="795" spans="2:2">
      <c r="B795" s="165"/>
    </row>
    <row r="796" spans="2:2">
      <c r="B796" s="165"/>
    </row>
    <row r="797" spans="2:2">
      <c r="B797" s="165"/>
    </row>
    <row r="798" spans="2:2">
      <c r="B798" s="165"/>
    </row>
    <row r="799" spans="2:2">
      <c r="B799" s="165"/>
    </row>
    <row r="800" spans="2:2">
      <c r="B800" s="165"/>
    </row>
    <row r="801" spans="2:2">
      <c r="B801" s="165"/>
    </row>
    <row r="802" spans="2:2">
      <c r="B802" s="165"/>
    </row>
    <row r="803" spans="2:2">
      <c r="B803" s="165"/>
    </row>
    <row r="804" spans="2:2">
      <c r="B804" s="165"/>
    </row>
    <row r="805" spans="2:2">
      <c r="B805" s="165"/>
    </row>
    <row r="806" spans="2:2">
      <c r="B806" s="165"/>
    </row>
    <row r="807" spans="2:2">
      <c r="B807" s="165"/>
    </row>
    <row r="808" spans="2:2">
      <c r="B808" s="165"/>
    </row>
    <row r="809" spans="2:2">
      <c r="B809" s="165"/>
    </row>
    <row r="810" spans="2:2">
      <c r="B810" s="165"/>
    </row>
    <row r="811" spans="2:2">
      <c r="B811" s="165"/>
    </row>
    <row r="812" spans="2:2">
      <c r="B812" s="165"/>
    </row>
    <row r="813" spans="2:2">
      <c r="B813" s="165"/>
    </row>
    <row r="814" spans="2:2">
      <c r="B814" s="165"/>
    </row>
    <row r="815" spans="2:2">
      <c r="B815" s="165"/>
    </row>
    <row r="816" spans="2:2">
      <c r="B816" s="165"/>
    </row>
    <row r="817" spans="2:2">
      <c r="B817" s="165"/>
    </row>
    <row r="818" spans="2:2">
      <c r="B818" s="165"/>
    </row>
    <row r="819" spans="2:2">
      <c r="B819" s="165"/>
    </row>
    <row r="820" spans="2:2">
      <c r="B820" s="165"/>
    </row>
    <row r="821" spans="2:2">
      <c r="B821" s="165"/>
    </row>
    <row r="822" spans="2:2">
      <c r="B822" s="165"/>
    </row>
    <row r="823" spans="2:2">
      <c r="B823" s="165"/>
    </row>
    <row r="824" spans="2:2">
      <c r="B824" s="165"/>
    </row>
    <row r="825" spans="2:2">
      <c r="B825" s="165"/>
    </row>
    <row r="826" spans="2:2">
      <c r="B826" s="165"/>
    </row>
    <row r="827" spans="2:2">
      <c r="B827" s="165"/>
    </row>
    <row r="828" spans="2:2">
      <c r="B828" s="165"/>
    </row>
    <row r="829" spans="2:2">
      <c r="B829" s="165"/>
    </row>
    <row r="830" spans="2:2">
      <c r="B830" s="165"/>
    </row>
    <row r="831" spans="2:2">
      <c r="B831" s="165"/>
    </row>
    <row r="832" spans="2:2">
      <c r="B832" s="165"/>
    </row>
    <row r="833" spans="2:2">
      <c r="B833" s="165"/>
    </row>
    <row r="834" spans="2:2">
      <c r="B834" s="165"/>
    </row>
    <row r="835" spans="2:2">
      <c r="B835" s="165"/>
    </row>
    <row r="836" spans="2:2">
      <c r="B836" s="165"/>
    </row>
    <row r="837" spans="2:2">
      <c r="B837" s="165"/>
    </row>
    <row r="838" spans="2:2">
      <c r="B838" s="165"/>
    </row>
    <row r="839" spans="2:2">
      <c r="B839" s="165"/>
    </row>
    <row r="840" spans="2:2">
      <c r="B840" s="165"/>
    </row>
    <row r="841" spans="2:2">
      <c r="B841" s="165"/>
    </row>
    <row r="842" spans="2:2">
      <c r="B842" s="165"/>
    </row>
    <row r="843" spans="2:2">
      <c r="B843" s="165"/>
    </row>
    <row r="844" spans="2:2">
      <c r="B844" s="165"/>
    </row>
    <row r="845" spans="2:2">
      <c r="B845" s="165"/>
    </row>
    <row r="846" spans="2:2">
      <c r="B846" s="165"/>
    </row>
    <row r="847" spans="2:2">
      <c r="B847" s="165"/>
    </row>
    <row r="848" spans="2:2">
      <c r="B848" s="165"/>
    </row>
    <row r="849" spans="2:2">
      <c r="B849" s="165"/>
    </row>
    <row r="850" spans="2:2">
      <c r="B850" s="165"/>
    </row>
    <row r="851" spans="2:2">
      <c r="B851" s="165"/>
    </row>
    <row r="852" spans="2:2">
      <c r="B852" s="165"/>
    </row>
    <row r="853" spans="2:2">
      <c r="B853" s="165"/>
    </row>
    <row r="854" spans="2:2">
      <c r="B854" s="165"/>
    </row>
    <row r="855" spans="2:2">
      <c r="B855" s="165"/>
    </row>
    <row r="856" spans="2:2">
      <c r="B856" s="165"/>
    </row>
    <row r="857" spans="2:2">
      <c r="B857" s="165"/>
    </row>
    <row r="858" spans="2:2">
      <c r="B858" s="165"/>
    </row>
    <row r="859" spans="2:2">
      <c r="B859" s="165"/>
    </row>
    <row r="860" spans="2:2">
      <c r="B860" s="165"/>
    </row>
    <row r="861" spans="2:2">
      <c r="B861" s="165"/>
    </row>
    <row r="862" spans="2:2">
      <c r="B862" s="165"/>
    </row>
    <row r="863" spans="2:2">
      <c r="B863" s="165"/>
    </row>
    <row r="864" spans="2:2">
      <c r="B864" s="165"/>
    </row>
    <row r="865" spans="2:2">
      <c r="B865" s="165"/>
    </row>
    <row r="866" spans="2:2">
      <c r="B866" s="165"/>
    </row>
    <row r="867" spans="2:2">
      <c r="B867" s="165"/>
    </row>
    <row r="868" spans="2:2">
      <c r="B868" s="165"/>
    </row>
    <row r="869" spans="2:2">
      <c r="B869" s="165"/>
    </row>
    <row r="870" spans="2:2">
      <c r="B870" s="165"/>
    </row>
    <row r="871" spans="2:2">
      <c r="B871" s="165"/>
    </row>
    <row r="872" spans="2:2">
      <c r="B872" s="165"/>
    </row>
    <row r="873" spans="2:2">
      <c r="B873" s="165"/>
    </row>
    <row r="874" spans="2:2">
      <c r="B874" s="165"/>
    </row>
    <row r="875" spans="2:2">
      <c r="B875" s="165"/>
    </row>
    <row r="876" spans="2:2">
      <c r="B876" s="165"/>
    </row>
    <row r="877" spans="2:2">
      <c r="B877" s="165"/>
    </row>
    <row r="878" spans="2:2">
      <c r="B878" s="165"/>
    </row>
    <row r="879" spans="2:2">
      <c r="B879" s="165"/>
    </row>
    <row r="880" spans="2:2">
      <c r="B880" s="165"/>
    </row>
    <row r="881" spans="2:2">
      <c r="B881" s="165"/>
    </row>
    <row r="882" spans="2:2">
      <c r="B882" s="165"/>
    </row>
    <row r="883" spans="2:2">
      <c r="B883" s="165"/>
    </row>
    <row r="884" spans="2:2">
      <c r="B884" s="165"/>
    </row>
    <row r="885" spans="2:2">
      <c r="B885" s="165"/>
    </row>
    <row r="886" spans="2:2">
      <c r="B886" s="165"/>
    </row>
    <row r="887" spans="2:2">
      <c r="B887" s="165"/>
    </row>
    <row r="888" spans="2:2">
      <c r="B888" s="165"/>
    </row>
    <row r="889" spans="2:2">
      <c r="B889" s="165"/>
    </row>
    <row r="890" spans="2:2">
      <c r="B890" s="165"/>
    </row>
    <row r="891" spans="2:2">
      <c r="B891" s="165"/>
    </row>
    <row r="892" spans="2:2">
      <c r="B892" s="165"/>
    </row>
    <row r="893" spans="2:2">
      <c r="B893" s="165"/>
    </row>
    <row r="894" spans="2:2">
      <c r="B894" s="165"/>
    </row>
    <row r="895" spans="2:2">
      <c r="B895" s="165"/>
    </row>
    <row r="896" spans="2:2">
      <c r="B896" s="165"/>
    </row>
    <row r="897" spans="2:2">
      <c r="B897" s="165"/>
    </row>
    <row r="898" spans="2:2">
      <c r="B898" s="165"/>
    </row>
    <row r="899" spans="2:2">
      <c r="B899" s="165"/>
    </row>
    <row r="900" spans="2:2">
      <c r="B900" s="165"/>
    </row>
    <row r="901" spans="2:2">
      <c r="B901" s="165"/>
    </row>
    <row r="902" spans="2:2">
      <c r="B902" s="165"/>
    </row>
    <row r="903" spans="2:2">
      <c r="B903" s="165"/>
    </row>
    <row r="904" spans="2:2">
      <c r="B904" s="165"/>
    </row>
    <row r="905" spans="2:2">
      <c r="B905" s="165"/>
    </row>
    <row r="906" spans="2:2">
      <c r="B906" s="165"/>
    </row>
    <row r="907" spans="2:2">
      <c r="B907" s="165"/>
    </row>
    <row r="908" spans="2:2">
      <c r="B908" s="165"/>
    </row>
    <row r="909" spans="2:2">
      <c r="B909" s="165"/>
    </row>
    <row r="910" spans="2:2">
      <c r="B910" s="165"/>
    </row>
    <row r="911" spans="2:2">
      <c r="B911" s="165"/>
    </row>
    <row r="912" spans="2:2">
      <c r="B912" s="165"/>
    </row>
    <row r="913" spans="2:2">
      <c r="B913" s="165"/>
    </row>
    <row r="914" spans="2:2">
      <c r="B914" s="165"/>
    </row>
    <row r="915" spans="2:2">
      <c r="B915" s="165"/>
    </row>
    <row r="916" spans="2:2">
      <c r="B916" s="165"/>
    </row>
    <row r="917" spans="2:2">
      <c r="B917" s="165"/>
    </row>
    <row r="918" spans="2:2">
      <c r="B918" s="165"/>
    </row>
    <row r="919" spans="2:2">
      <c r="B919" s="165"/>
    </row>
    <row r="920" spans="2:2">
      <c r="B920" s="165"/>
    </row>
    <row r="921" spans="2:2">
      <c r="B921" s="165"/>
    </row>
    <row r="922" spans="2:2">
      <c r="B922" s="165"/>
    </row>
    <row r="923" spans="2:2">
      <c r="B923" s="165"/>
    </row>
    <row r="924" spans="2:2">
      <c r="B924" s="165"/>
    </row>
    <row r="925" spans="2:2">
      <c r="B925" s="165"/>
    </row>
    <row r="926" spans="2:2">
      <c r="B926" s="165"/>
    </row>
    <row r="927" spans="2:2">
      <c r="B927" s="165"/>
    </row>
    <row r="928" spans="2:2">
      <c r="B928" s="165"/>
    </row>
    <row r="929" spans="2:2">
      <c r="B929" s="165"/>
    </row>
    <row r="930" spans="2:2">
      <c r="B930" s="165"/>
    </row>
    <row r="931" spans="2:2">
      <c r="B931" s="165"/>
    </row>
    <row r="932" spans="2:2">
      <c r="B932" s="165"/>
    </row>
    <row r="933" spans="2:2">
      <c r="B933" s="165"/>
    </row>
    <row r="934" spans="2:2">
      <c r="B934" s="165"/>
    </row>
    <row r="935" spans="2:2">
      <c r="B935" s="165"/>
    </row>
    <row r="936" spans="2:2">
      <c r="B936" s="165"/>
    </row>
    <row r="937" spans="2:2">
      <c r="B937" s="165"/>
    </row>
    <row r="938" spans="2:2">
      <c r="B938" s="165"/>
    </row>
    <row r="939" spans="2:2">
      <c r="B939" s="165"/>
    </row>
    <row r="940" spans="2:2">
      <c r="B940" s="165"/>
    </row>
    <row r="941" spans="2:2">
      <c r="B941" s="165"/>
    </row>
    <row r="942" spans="2:2">
      <c r="B942" s="165"/>
    </row>
    <row r="943" spans="2:2">
      <c r="B943" s="165"/>
    </row>
    <row r="944" spans="2:2">
      <c r="B944" s="165"/>
    </row>
    <row r="945" spans="2:2">
      <c r="B945" s="165"/>
    </row>
    <row r="946" spans="2:2">
      <c r="B946" s="165"/>
    </row>
    <row r="947" spans="2:2">
      <c r="B947" s="165"/>
    </row>
    <row r="948" spans="2:2">
      <c r="B948" s="165"/>
    </row>
    <row r="949" spans="2:2">
      <c r="B949" s="165"/>
    </row>
    <row r="950" spans="2:2">
      <c r="B950" s="165"/>
    </row>
    <row r="951" spans="2:2">
      <c r="B951" s="165"/>
    </row>
    <row r="952" spans="2:2">
      <c r="B952" s="165"/>
    </row>
    <row r="953" spans="2:2">
      <c r="B953" s="165"/>
    </row>
    <row r="954" spans="2:2">
      <c r="B954" s="165"/>
    </row>
    <row r="955" spans="2:2">
      <c r="B955" s="165"/>
    </row>
    <row r="956" spans="2:2">
      <c r="B956" s="165"/>
    </row>
    <row r="957" spans="2:2">
      <c r="B957" s="165"/>
    </row>
    <row r="958" spans="2:2">
      <c r="B958" s="165"/>
    </row>
    <row r="959" spans="2:2">
      <c r="B959" s="165"/>
    </row>
    <row r="960" spans="2:2">
      <c r="B960" s="165"/>
    </row>
    <row r="961" spans="2:2">
      <c r="B961" s="165"/>
    </row>
    <row r="962" spans="2:2">
      <c r="B962" s="165"/>
    </row>
    <row r="963" spans="2:2">
      <c r="B963" s="165"/>
    </row>
    <row r="964" spans="2:2">
      <c r="B964" s="165"/>
    </row>
    <row r="965" spans="2:2">
      <c r="B965" s="165"/>
    </row>
    <row r="966" spans="2:2">
      <c r="B966" s="165"/>
    </row>
    <row r="967" spans="2:2">
      <c r="B967" s="165"/>
    </row>
    <row r="968" spans="2:2">
      <c r="B968" s="165"/>
    </row>
    <row r="969" spans="2:2">
      <c r="B969" s="165"/>
    </row>
    <row r="970" spans="2:2">
      <c r="B970" s="165"/>
    </row>
    <row r="971" spans="2:2">
      <c r="B971" s="165"/>
    </row>
    <row r="972" spans="2:2">
      <c r="B972" s="165"/>
    </row>
    <row r="973" spans="2:2">
      <c r="B973" s="165"/>
    </row>
    <row r="974" spans="2:2">
      <c r="B974" s="165"/>
    </row>
    <row r="975" spans="2:2">
      <c r="B975" s="165"/>
    </row>
    <row r="976" spans="2:2">
      <c r="B976" s="165"/>
    </row>
    <row r="977" spans="2:2">
      <c r="B977" s="165"/>
    </row>
    <row r="978" spans="2:2">
      <c r="B978" s="165"/>
    </row>
    <row r="979" spans="2:2">
      <c r="B979" s="165"/>
    </row>
    <row r="980" spans="2:2">
      <c r="B980" s="165"/>
    </row>
    <row r="981" spans="2:2">
      <c r="B981" s="165"/>
    </row>
    <row r="982" spans="2:2">
      <c r="B982" s="165"/>
    </row>
    <row r="983" spans="2:2">
      <c r="B983" s="165"/>
    </row>
    <row r="984" spans="2:2">
      <c r="B984" s="165"/>
    </row>
    <row r="985" spans="2:2">
      <c r="B985" s="165"/>
    </row>
    <row r="986" spans="2:2">
      <c r="B986" s="165"/>
    </row>
    <row r="987" spans="2:2">
      <c r="B987" s="165"/>
    </row>
    <row r="988" spans="2:2">
      <c r="B988" s="165"/>
    </row>
    <row r="989" spans="2:2">
      <c r="B989" s="165"/>
    </row>
    <row r="990" spans="2:2">
      <c r="B990" s="165"/>
    </row>
    <row r="991" spans="2:2">
      <c r="B991" s="165"/>
    </row>
    <row r="992" spans="2:2">
      <c r="B992" s="165"/>
    </row>
    <row r="993" spans="2:2">
      <c r="B993" s="165"/>
    </row>
    <row r="994" spans="2:2">
      <c r="B994" s="165"/>
    </row>
    <row r="995" spans="2:2">
      <c r="B995" s="165"/>
    </row>
    <row r="996" spans="2:2">
      <c r="B996" s="165"/>
    </row>
    <row r="997" spans="2:2">
      <c r="B997" s="165"/>
    </row>
    <row r="998" spans="2:2">
      <c r="B998" s="165"/>
    </row>
    <row r="999" spans="2:2">
      <c r="B999" s="165"/>
    </row>
    <row r="1000" spans="2:2">
      <c r="B1000" s="165"/>
    </row>
    <row r="1001" spans="2:2">
      <c r="B1001" s="165"/>
    </row>
    <row r="1002" spans="2:2">
      <c r="B1002" s="165"/>
    </row>
    <row r="1003" spans="2:2">
      <c r="B1003" s="165"/>
    </row>
    <row r="1004" spans="2:2">
      <c r="B1004" s="165"/>
    </row>
    <row r="1005" spans="2:2">
      <c r="B1005" s="165"/>
    </row>
    <row r="1006" spans="2:2">
      <c r="B1006" s="165"/>
    </row>
    <row r="1007" spans="2:2">
      <c r="B1007" s="165"/>
    </row>
    <row r="1008" spans="2:2">
      <c r="B1008" s="165"/>
    </row>
    <row r="1009" spans="2:2">
      <c r="B1009" s="165"/>
    </row>
    <row r="1010" spans="2:2">
      <c r="B1010" s="165"/>
    </row>
    <row r="1011" spans="2:2">
      <c r="B1011" s="165"/>
    </row>
    <row r="1012" spans="2:2">
      <c r="B1012" s="165"/>
    </row>
    <row r="1013" spans="2:2">
      <c r="B1013" s="165"/>
    </row>
    <row r="1014" spans="2:2">
      <c r="B1014" s="165"/>
    </row>
    <row r="1015" spans="2:2">
      <c r="B1015" s="165"/>
    </row>
    <row r="1016" spans="2:2">
      <c r="B1016" s="165"/>
    </row>
    <row r="1017" spans="2:2">
      <c r="B1017" s="165"/>
    </row>
    <row r="1018" spans="2:2">
      <c r="B1018" s="165"/>
    </row>
    <row r="1019" spans="2:2">
      <c r="B1019" s="165"/>
    </row>
    <row r="1020" spans="2:2">
      <c r="B1020" s="165"/>
    </row>
    <row r="1021" spans="2:2">
      <c r="B1021" s="165"/>
    </row>
    <row r="1022" spans="2:2">
      <c r="B1022" s="165"/>
    </row>
    <row r="1023" spans="2:2">
      <c r="B1023" s="165"/>
    </row>
    <row r="1024" spans="2:2">
      <c r="B1024" s="165"/>
    </row>
    <row r="1025" spans="2:2">
      <c r="B1025" s="165"/>
    </row>
    <row r="1026" spans="2:2">
      <c r="B1026" s="165"/>
    </row>
    <row r="1027" spans="2:2">
      <c r="B1027" s="165"/>
    </row>
    <row r="1028" spans="2:2">
      <c r="B1028" s="165"/>
    </row>
    <row r="1029" spans="2:2">
      <c r="B1029" s="165"/>
    </row>
    <row r="1030" spans="2:2">
      <c r="B1030" s="165"/>
    </row>
    <row r="1031" spans="2:2">
      <c r="B1031" s="165"/>
    </row>
    <row r="1032" spans="2:2">
      <c r="B1032" s="165"/>
    </row>
    <row r="1033" spans="2:2">
      <c r="B1033" s="165"/>
    </row>
    <row r="1034" spans="2:2">
      <c r="B1034" s="165"/>
    </row>
    <row r="1035" spans="2:2">
      <c r="B1035" s="165"/>
    </row>
    <row r="1036" spans="2:2">
      <c r="B1036" s="165"/>
    </row>
    <row r="1037" spans="2:2">
      <c r="B1037" s="165"/>
    </row>
    <row r="1038" spans="2:2">
      <c r="B1038" s="165"/>
    </row>
    <row r="1039" spans="2:2">
      <c r="B1039" s="165"/>
    </row>
    <row r="1040" spans="2:2">
      <c r="B1040" s="165"/>
    </row>
    <row r="1041" spans="2:2">
      <c r="B1041" s="165"/>
    </row>
    <row r="1042" spans="2:2">
      <c r="B1042" s="165"/>
    </row>
    <row r="1043" spans="2:2">
      <c r="B1043" s="165"/>
    </row>
    <row r="1044" spans="2:2">
      <c r="B1044" s="165"/>
    </row>
    <row r="1045" spans="2:2">
      <c r="B1045" s="165"/>
    </row>
    <row r="1046" spans="2:2">
      <c r="B1046" s="165"/>
    </row>
    <row r="1047" spans="2:2">
      <c r="B1047" s="165"/>
    </row>
    <row r="1048" spans="2:2">
      <c r="B1048" s="165"/>
    </row>
    <row r="1049" spans="2:2">
      <c r="B1049" s="165"/>
    </row>
    <row r="1050" spans="2:2">
      <c r="B1050" s="165"/>
    </row>
    <row r="1051" spans="2:2">
      <c r="B1051" s="165"/>
    </row>
    <row r="1052" spans="2:2">
      <c r="B1052" s="165"/>
    </row>
    <row r="1053" spans="2:2">
      <c r="B1053" s="165"/>
    </row>
    <row r="1054" spans="2:2">
      <c r="B1054" s="165"/>
    </row>
    <row r="1055" spans="2:2">
      <c r="B1055" s="165"/>
    </row>
    <row r="1056" spans="2:2">
      <c r="B1056" s="165"/>
    </row>
    <row r="1057" spans="2:2">
      <c r="B1057" s="165"/>
    </row>
    <row r="1058" spans="2:2">
      <c r="B1058" s="165"/>
    </row>
    <row r="1059" spans="2:2">
      <c r="B1059" s="165"/>
    </row>
    <row r="1060" spans="2:2">
      <c r="B1060" s="165"/>
    </row>
    <row r="1061" spans="2:2">
      <c r="B1061" s="165"/>
    </row>
    <row r="1062" spans="2:2">
      <c r="B1062" s="165"/>
    </row>
    <row r="1063" spans="2:2">
      <c r="B1063" s="165"/>
    </row>
    <row r="1064" spans="2:2">
      <c r="B1064" s="165"/>
    </row>
    <row r="1065" spans="2:2">
      <c r="B1065" s="165"/>
    </row>
    <row r="1066" spans="2:2">
      <c r="B1066" s="165"/>
    </row>
    <row r="1067" spans="2:2">
      <c r="B1067" s="165"/>
    </row>
    <row r="1068" spans="2:2">
      <c r="B1068" s="165"/>
    </row>
    <row r="1069" spans="2:2">
      <c r="B1069" s="165"/>
    </row>
    <row r="1070" spans="2:2">
      <c r="B1070" s="165"/>
    </row>
    <row r="1071" spans="2:2">
      <c r="B1071" s="165"/>
    </row>
    <row r="1072" spans="2:2">
      <c r="B1072" s="165"/>
    </row>
    <row r="1073" spans="2:2">
      <c r="B1073" s="165"/>
    </row>
    <row r="1074" spans="2:2">
      <c r="B1074" s="165"/>
    </row>
    <row r="1075" spans="2:2">
      <c r="B1075" s="165"/>
    </row>
    <row r="1076" spans="2:2">
      <c r="B1076" s="165"/>
    </row>
    <row r="1077" spans="2:2">
      <c r="B1077" s="165"/>
    </row>
    <row r="1078" spans="2:2">
      <c r="B1078" s="165"/>
    </row>
    <row r="1079" spans="2:2">
      <c r="B1079" s="165"/>
    </row>
    <row r="1080" spans="2:2">
      <c r="B1080" s="165"/>
    </row>
    <row r="1081" spans="2:2">
      <c r="B1081" s="165"/>
    </row>
    <row r="1082" spans="2:2">
      <c r="B1082" s="165"/>
    </row>
    <row r="1083" spans="2:2">
      <c r="B1083" s="165"/>
    </row>
    <row r="1084" spans="2:2">
      <c r="B1084" s="165"/>
    </row>
    <row r="1085" spans="2:2">
      <c r="B1085" s="165"/>
    </row>
    <row r="1086" spans="2:2">
      <c r="B1086" s="165"/>
    </row>
    <row r="1087" spans="2:2">
      <c r="B1087" s="165"/>
    </row>
    <row r="1088" spans="2:2">
      <c r="B1088" s="165"/>
    </row>
    <row r="1089" spans="2:2">
      <c r="B1089" s="165"/>
    </row>
    <row r="1090" spans="2:2">
      <c r="B1090" s="165"/>
    </row>
    <row r="1091" spans="2:2">
      <c r="B1091" s="165"/>
    </row>
    <row r="1092" spans="2:2">
      <c r="B1092" s="165"/>
    </row>
    <row r="1093" spans="2:2">
      <c r="B1093" s="165"/>
    </row>
    <row r="1094" spans="2:2">
      <c r="B1094" s="165"/>
    </row>
    <row r="1095" spans="2:2">
      <c r="B1095" s="165"/>
    </row>
    <row r="1096" spans="2:2">
      <c r="B1096" s="165"/>
    </row>
    <row r="1097" spans="2:2">
      <c r="B1097" s="165"/>
    </row>
    <row r="1098" spans="2:2">
      <c r="B1098" s="165"/>
    </row>
    <row r="1099" spans="2:2">
      <c r="B1099" s="165"/>
    </row>
    <row r="1100" spans="2:2">
      <c r="B1100" s="165"/>
    </row>
    <row r="1101" spans="2:2">
      <c r="B1101" s="165"/>
    </row>
    <row r="1102" spans="2:2">
      <c r="B1102" s="165"/>
    </row>
    <row r="1103" spans="2:2">
      <c r="B1103" s="165"/>
    </row>
    <row r="1104" spans="2:2">
      <c r="B1104" s="165"/>
    </row>
    <row r="1105" spans="2:2">
      <c r="B1105" s="165"/>
    </row>
    <row r="1106" spans="2:2">
      <c r="B1106" s="165"/>
    </row>
    <row r="1107" spans="2:2">
      <c r="B1107" s="165"/>
    </row>
    <row r="1108" spans="2:2">
      <c r="B1108" s="165"/>
    </row>
    <row r="1109" spans="2:2">
      <c r="B1109" s="165"/>
    </row>
    <row r="1110" spans="2:2">
      <c r="B1110" s="165"/>
    </row>
    <row r="1111" spans="2:2">
      <c r="B1111" s="165"/>
    </row>
    <row r="1112" spans="2:2">
      <c r="B1112" s="165"/>
    </row>
    <row r="1113" spans="2:2">
      <c r="B1113" s="165"/>
    </row>
    <row r="1114" spans="2:2">
      <c r="B1114" s="165"/>
    </row>
    <row r="1115" spans="2:2">
      <c r="B1115" s="165"/>
    </row>
    <row r="1116" spans="2:2">
      <c r="B1116" s="165"/>
    </row>
    <row r="1117" spans="2:2">
      <c r="B1117" s="165"/>
    </row>
    <row r="1118" spans="2:2">
      <c r="B1118" s="165"/>
    </row>
    <row r="1119" spans="2:2">
      <c r="B1119" s="165"/>
    </row>
    <row r="1120" spans="2:2">
      <c r="B1120" s="165"/>
    </row>
    <row r="1121" spans="2:2">
      <c r="B1121" s="165"/>
    </row>
    <row r="1122" spans="2:2">
      <c r="B1122" s="165"/>
    </row>
    <row r="1123" spans="2:2">
      <c r="B1123" s="165"/>
    </row>
    <row r="1124" spans="2:2">
      <c r="B1124" s="165"/>
    </row>
    <row r="1125" spans="2:2">
      <c r="B1125" s="165"/>
    </row>
    <row r="1126" spans="2:2">
      <c r="B1126" s="165"/>
    </row>
    <row r="1127" spans="2:2">
      <c r="B1127" s="165"/>
    </row>
    <row r="1128" spans="2:2">
      <c r="B1128" s="165"/>
    </row>
    <row r="1129" spans="2:2">
      <c r="B1129" s="165"/>
    </row>
    <row r="1130" spans="2:2">
      <c r="B1130" s="165"/>
    </row>
    <row r="1131" spans="2:2">
      <c r="B1131" s="165"/>
    </row>
    <row r="1132" spans="2:2">
      <c r="B1132" s="165"/>
    </row>
    <row r="1133" spans="2:2">
      <c r="B1133" s="165"/>
    </row>
    <row r="1134" spans="2:2">
      <c r="B1134" s="165"/>
    </row>
    <row r="1135" spans="2:2">
      <c r="B1135" s="165"/>
    </row>
    <row r="1136" spans="2:2">
      <c r="B1136" s="165"/>
    </row>
    <row r="1137" spans="2:2">
      <c r="B1137" s="165"/>
    </row>
    <row r="1138" spans="2:2">
      <c r="B1138" s="165"/>
    </row>
    <row r="1139" spans="2:2">
      <c r="B1139" s="165"/>
    </row>
    <row r="1140" spans="2:2">
      <c r="B1140" s="165"/>
    </row>
    <row r="1141" spans="2:2">
      <c r="B1141" s="165"/>
    </row>
    <row r="1142" spans="2:2">
      <c r="B1142" s="165"/>
    </row>
    <row r="1143" spans="2:2">
      <c r="B1143" s="165"/>
    </row>
    <row r="1144" spans="2:2">
      <c r="B1144" s="165"/>
    </row>
    <row r="1145" spans="2:2">
      <c r="B1145" s="165"/>
    </row>
    <row r="1146" spans="2:2">
      <c r="B1146" s="165"/>
    </row>
    <row r="1147" spans="2:2">
      <c r="B1147" s="165"/>
    </row>
    <row r="1148" spans="2:2">
      <c r="B1148" s="165"/>
    </row>
    <row r="1149" spans="2:2">
      <c r="B1149" s="165"/>
    </row>
    <row r="1150" spans="2:2">
      <c r="B1150" s="165"/>
    </row>
    <row r="1151" spans="2:2">
      <c r="B1151" s="165"/>
    </row>
    <row r="1152" spans="2:2">
      <c r="B1152" s="165"/>
    </row>
    <row r="1153" spans="2:2">
      <c r="B1153" s="165"/>
    </row>
    <row r="1154" spans="2:2">
      <c r="B1154" s="165"/>
    </row>
    <row r="1155" spans="2:2">
      <c r="B1155" s="165"/>
    </row>
    <row r="1156" spans="2:2">
      <c r="B1156" s="165"/>
    </row>
    <row r="1157" spans="2:2">
      <c r="B1157" s="165"/>
    </row>
    <row r="1158" spans="2:2">
      <c r="B1158" s="165"/>
    </row>
    <row r="1159" spans="2:2">
      <c r="B1159" s="165"/>
    </row>
    <row r="1160" spans="2:2">
      <c r="B1160" s="165"/>
    </row>
    <row r="1161" spans="2:2">
      <c r="B1161" s="165"/>
    </row>
    <row r="1162" spans="2:2">
      <c r="B1162" s="165"/>
    </row>
    <row r="1163" spans="2:2">
      <c r="B1163" s="165"/>
    </row>
    <row r="1164" spans="2:2">
      <c r="B1164" s="165"/>
    </row>
    <row r="1165" spans="2:2">
      <c r="B1165" s="165"/>
    </row>
    <row r="1166" spans="2:2">
      <c r="B1166" s="165"/>
    </row>
    <row r="1167" spans="2:2">
      <c r="B1167" s="165"/>
    </row>
    <row r="1168" spans="2:2">
      <c r="B1168" s="165"/>
    </row>
    <row r="1169" spans="2:2">
      <c r="B1169" s="165"/>
    </row>
    <row r="1170" spans="2:2">
      <c r="B1170" s="165"/>
    </row>
    <row r="1171" spans="2:2">
      <c r="B1171" s="165"/>
    </row>
    <row r="1172" spans="2:2">
      <c r="B1172" s="165"/>
    </row>
    <row r="1173" spans="2:2">
      <c r="B1173" s="165"/>
    </row>
    <row r="1174" spans="2:2">
      <c r="B1174" s="165"/>
    </row>
    <row r="1175" spans="2:2">
      <c r="B1175" s="165"/>
    </row>
    <row r="1176" spans="2:2">
      <c r="B1176" s="165"/>
    </row>
    <row r="1177" spans="2:2">
      <c r="B1177" s="165"/>
    </row>
    <row r="1178" spans="2:2">
      <c r="B1178" s="165"/>
    </row>
    <row r="1179" spans="2:2">
      <c r="B1179" s="165"/>
    </row>
    <row r="1180" spans="2:2">
      <c r="B1180" s="165"/>
    </row>
    <row r="1181" spans="2:2">
      <c r="B1181" s="165"/>
    </row>
    <row r="1182" spans="2:2">
      <c r="B1182" s="165"/>
    </row>
    <row r="1183" spans="2:2">
      <c r="B1183" s="165"/>
    </row>
    <row r="1184" spans="2:2">
      <c r="B1184" s="165"/>
    </row>
    <row r="1185" spans="2:2">
      <c r="B1185" s="165"/>
    </row>
    <row r="1186" spans="2:2">
      <c r="B1186" s="165"/>
    </row>
    <row r="1187" spans="2:2">
      <c r="B1187" s="165"/>
    </row>
    <row r="1188" spans="2:2">
      <c r="B1188" s="165"/>
    </row>
    <row r="1189" spans="2:2">
      <c r="B1189" s="165"/>
    </row>
    <row r="1190" spans="2:2">
      <c r="B1190" s="165"/>
    </row>
    <row r="1191" spans="2:2">
      <c r="B1191" s="165"/>
    </row>
    <row r="1192" spans="2:2">
      <c r="B1192" s="165"/>
    </row>
    <row r="1193" spans="2:2">
      <c r="B1193" s="165"/>
    </row>
    <row r="1194" spans="2:2">
      <c r="B1194" s="165"/>
    </row>
    <row r="1195" spans="2:2">
      <c r="B1195" s="165"/>
    </row>
    <row r="1196" spans="2:2">
      <c r="B1196" s="165"/>
    </row>
    <row r="1197" spans="2:2">
      <c r="B1197" s="165"/>
    </row>
    <row r="1198" spans="2:2">
      <c r="B1198" s="165"/>
    </row>
    <row r="1199" spans="2:2">
      <c r="B1199" s="165"/>
    </row>
    <row r="1200" spans="2:2">
      <c r="B1200" s="165"/>
    </row>
    <row r="1201" spans="2:2">
      <c r="B1201" s="165"/>
    </row>
    <row r="1202" spans="2:2">
      <c r="B1202" s="165"/>
    </row>
    <row r="1203" spans="2:2">
      <c r="B1203" s="165"/>
    </row>
    <row r="1204" spans="2:2">
      <c r="B1204" s="165"/>
    </row>
    <row r="1205" spans="2:2">
      <c r="B1205" s="165"/>
    </row>
    <row r="1206" spans="2:2">
      <c r="B1206" s="165"/>
    </row>
    <row r="1207" spans="2:2">
      <c r="B1207" s="165"/>
    </row>
    <row r="1208" spans="2:2">
      <c r="B1208" s="165"/>
    </row>
    <row r="1209" spans="2:2">
      <c r="B1209" s="165"/>
    </row>
    <row r="1210" spans="2:2">
      <c r="B1210" s="165"/>
    </row>
    <row r="1211" spans="2:2">
      <c r="B1211" s="165"/>
    </row>
    <row r="1212" spans="2:2">
      <c r="B1212" s="165"/>
    </row>
    <row r="1213" spans="2:2">
      <c r="B1213" s="165"/>
    </row>
    <row r="1214" spans="2:2">
      <c r="B1214" s="165"/>
    </row>
    <row r="1215" spans="2:2">
      <c r="B1215" s="165"/>
    </row>
    <row r="1216" spans="2:2">
      <c r="B1216" s="165"/>
    </row>
    <row r="1217" spans="2:2">
      <c r="B1217" s="165"/>
    </row>
    <row r="1218" spans="2:2">
      <c r="B1218" s="165"/>
    </row>
    <row r="1219" spans="2:2">
      <c r="B1219" s="165"/>
    </row>
    <row r="1220" spans="2:2">
      <c r="B1220" s="165"/>
    </row>
    <row r="1221" spans="2:2">
      <c r="B1221" s="165"/>
    </row>
    <row r="1222" spans="2:2">
      <c r="B1222" s="165"/>
    </row>
    <row r="1223" spans="2:2">
      <c r="B1223" s="165"/>
    </row>
    <row r="1224" spans="2:2">
      <c r="B1224" s="165"/>
    </row>
    <row r="1225" spans="2:2">
      <c r="B1225" s="165"/>
    </row>
    <row r="1226" spans="2:2">
      <c r="B1226" s="165"/>
    </row>
    <row r="1227" spans="2:2">
      <c r="B1227" s="165"/>
    </row>
    <row r="1228" spans="2:2">
      <c r="B1228" s="165"/>
    </row>
    <row r="1229" spans="2:2">
      <c r="B1229" s="165"/>
    </row>
    <row r="1230" spans="2:2">
      <c r="B1230" s="165"/>
    </row>
    <row r="1231" spans="2:2">
      <c r="B1231" s="165"/>
    </row>
    <row r="1232" spans="2:2">
      <c r="B1232" s="165"/>
    </row>
    <row r="1233" spans="2:2">
      <c r="B1233" s="165"/>
    </row>
    <row r="1234" spans="2:2">
      <c r="B1234" s="165"/>
    </row>
    <row r="1235" spans="2:2">
      <c r="B1235" s="165"/>
    </row>
    <row r="1236" spans="2:2">
      <c r="B1236" s="165"/>
    </row>
    <row r="1237" spans="2:2">
      <c r="B1237" s="165"/>
    </row>
    <row r="1238" spans="2:2">
      <c r="B1238" s="165"/>
    </row>
    <row r="1239" spans="2:2">
      <c r="B1239" s="165"/>
    </row>
    <row r="1240" spans="2:2">
      <c r="B1240" s="165"/>
    </row>
    <row r="1241" spans="2:2">
      <c r="B1241" s="165"/>
    </row>
    <row r="1242" spans="2:2">
      <c r="B1242" s="165"/>
    </row>
    <row r="1243" spans="2:2">
      <c r="B1243" s="165"/>
    </row>
    <row r="1244" spans="2:2">
      <c r="B1244" s="165"/>
    </row>
    <row r="1245" spans="2:2">
      <c r="B1245" s="165"/>
    </row>
    <row r="1246" spans="2:2">
      <c r="B1246" s="165"/>
    </row>
    <row r="1247" spans="2:2">
      <c r="B1247" s="165"/>
    </row>
    <row r="1248" spans="2:2">
      <c r="B1248" s="165"/>
    </row>
    <row r="1249" spans="2:2">
      <c r="B1249" s="165"/>
    </row>
    <row r="1250" spans="2:2">
      <c r="B1250" s="165"/>
    </row>
    <row r="1251" spans="2:2">
      <c r="B1251" s="165"/>
    </row>
    <row r="1252" spans="2:2">
      <c r="B1252" s="165"/>
    </row>
    <row r="1253" spans="2:2">
      <c r="B1253" s="165"/>
    </row>
    <row r="1254" spans="2:2">
      <c r="B1254" s="165"/>
    </row>
    <row r="1255" spans="2:2">
      <c r="B1255" s="165"/>
    </row>
    <row r="1256" spans="2:2">
      <c r="B1256" s="165"/>
    </row>
    <row r="1257" spans="2:2">
      <c r="B1257" s="165"/>
    </row>
    <row r="1258" spans="2:2">
      <c r="B1258" s="165"/>
    </row>
    <row r="1259" spans="2:2">
      <c r="B1259" s="165"/>
    </row>
    <row r="1260" spans="2:2">
      <c r="B1260" s="165"/>
    </row>
    <row r="1261" spans="2:2">
      <c r="B1261" s="165"/>
    </row>
    <row r="1262" spans="2:2">
      <c r="B1262" s="165"/>
    </row>
    <row r="1263" spans="2:2">
      <c r="B1263" s="165"/>
    </row>
    <row r="1264" spans="2:2">
      <c r="B1264" s="165"/>
    </row>
    <row r="1265" spans="2:2">
      <c r="B1265" s="165"/>
    </row>
    <row r="1266" spans="2:2">
      <c r="B1266" s="165"/>
    </row>
    <row r="1267" spans="2:2">
      <c r="B1267" s="165"/>
    </row>
    <row r="1268" spans="2:2">
      <c r="B1268" s="165"/>
    </row>
    <row r="1269" spans="2:2">
      <c r="B1269" s="165"/>
    </row>
    <row r="1270" spans="2:2">
      <c r="B1270" s="165"/>
    </row>
    <row r="1271" spans="2:2">
      <c r="B1271" s="165"/>
    </row>
    <row r="1272" spans="2:2">
      <c r="B1272" s="165"/>
    </row>
    <row r="1273" spans="2:2">
      <c r="B1273" s="165"/>
    </row>
    <row r="1274" spans="2:2">
      <c r="B1274" s="165"/>
    </row>
    <row r="1275" spans="2:2">
      <c r="B1275" s="165"/>
    </row>
    <row r="1276" spans="2:2">
      <c r="B1276" s="165"/>
    </row>
    <row r="1277" spans="2:2">
      <c r="B1277" s="165"/>
    </row>
    <row r="1278" spans="2:2">
      <c r="B1278" s="165"/>
    </row>
    <row r="1279" spans="2:2">
      <c r="B1279" s="165"/>
    </row>
    <row r="1280" spans="2:2">
      <c r="B1280" s="165"/>
    </row>
    <row r="1281" spans="2:2">
      <c r="B1281" s="165"/>
    </row>
    <row r="1282" spans="2:2">
      <c r="B1282" s="165"/>
    </row>
    <row r="1283" spans="2:2">
      <c r="B1283" s="165"/>
    </row>
    <row r="1284" spans="2:2">
      <c r="B1284" s="165"/>
    </row>
    <row r="1285" spans="2:2">
      <c r="B1285" s="165"/>
    </row>
    <row r="1286" spans="2:2">
      <c r="B1286" s="165"/>
    </row>
    <row r="1287" spans="2:2">
      <c r="B1287" s="165"/>
    </row>
    <row r="1288" spans="2:2">
      <c r="B1288" s="165"/>
    </row>
    <row r="1289" spans="2:2">
      <c r="B1289" s="165"/>
    </row>
    <row r="1290" spans="2:2">
      <c r="B1290" s="165"/>
    </row>
    <row r="1291" spans="2:2">
      <c r="B1291" s="165"/>
    </row>
    <row r="1292" spans="2:2">
      <c r="B1292" s="165"/>
    </row>
    <row r="1293" spans="2:2">
      <c r="B1293" s="165"/>
    </row>
    <row r="1294" spans="2:2">
      <c r="B1294" s="165"/>
    </row>
    <row r="1295" spans="2:2">
      <c r="B1295" s="165"/>
    </row>
    <row r="1296" spans="2:2">
      <c r="B1296" s="165"/>
    </row>
    <row r="1297" spans="2:2">
      <c r="B1297" s="165"/>
    </row>
    <row r="1298" spans="2:2">
      <c r="B1298" s="165"/>
    </row>
    <row r="1299" spans="2:2">
      <c r="B1299" s="165"/>
    </row>
    <row r="1300" spans="2:2">
      <c r="B1300" s="165"/>
    </row>
    <row r="1301" spans="2:2">
      <c r="B1301" s="165"/>
    </row>
    <row r="1302" spans="2:2">
      <c r="B1302" s="165"/>
    </row>
    <row r="1303" spans="2:2">
      <c r="B1303" s="165"/>
    </row>
    <row r="1304" spans="2:2">
      <c r="B1304" s="165"/>
    </row>
    <row r="1305" spans="2:2">
      <c r="B1305" s="165"/>
    </row>
    <row r="1306" spans="2:2">
      <c r="B1306" s="165"/>
    </row>
    <row r="1307" spans="2:2">
      <c r="B1307" s="165"/>
    </row>
    <row r="1308" spans="2:2">
      <c r="B1308" s="165"/>
    </row>
    <row r="1309" spans="2:2">
      <c r="B1309" s="165"/>
    </row>
    <row r="1310" spans="2:2">
      <c r="B1310" s="165"/>
    </row>
    <row r="1311" spans="2:2">
      <c r="B1311" s="165"/>
    </row>
    <row r="1312" spans="2:2">
      <c r="B1312" s="165"/>
    </row>
    <row r="1313" spans="2:2">
      <c r="B1313" s="165"/>
    </row>
    <row r="1314" spans="2:2">
      <c r="B1314" s="165"/>
    </row>
    <row r="1315" spans="2:2">
      <c r="B1315" s="165"/>
    </row>
    <row r="1316" spans="2:2">
      <c r="B1316" s="165"/>
    </row>
    <row r="1317" spans="2:2">
      <c r="B1317" s="165"/>
    </row>
    <row r="1318" spans="2:2">
      <c r="B1318" s="165"/>
    </row>
    <row r="1319" spans="2:2">
      <c r="B1319" s="165"/>
    </row>
    <row r="1320" spans="2:2">
      <c r="B1320" s="165"/>
    </row>
    <row r="1321" spans="2:2">
      <c r="B1321" s="165"/>
    </row>
    <row r="1322" spans="2:2">
      <c r="B1322" s="165"/>
    </row>
    <row r="1323" spans="2:2">
      <c r="B1323" s="165"/>
    </row>
    <row r="1324" spans="2:2">
      <c r="B1324" s="165"/>
    </row>
    <row r="1325" spans="2:2">
      <c r="B1325" s="165"/>
    </row>
    <row r="1326" spans="2:2">
      <c r="B1326" s="165"/>
    </row>
    <row r="1327" spans="2:2">
      <c r="B1327" s="165"/>
    </row>
    <row r="1328" spans="2:2">
      <c r="B1328" s="165"/>
    </row>
    <row r="1329" spans="2:2">
      <c r="B1329" s="165"/>
    </row>
    <row r="1330" spans="2:2">
      <c r="B1330" s="165"/>
    </row>
    <row r="1331" spans="2:2">
      <c r="B1331" s="165"/>
    </row>
    <row r="1332" spans="2:2">
      <c r="B1332" s="165"/>
    </row>
    <row r="1333" spans="2:2">
      <c r="B1333" s="165"/>
    </row>
    <row r="1334" spans="2:2">
      <c r="B1334" s="165"/>
    </row>
    <row r="1335" spans="2:2">
      <c r="B1335" s="165"/>
    </row>
    <row r="1336" spans="2:2">
      <c r="B1336" s="165"/>
    </row>
    <row r="1337" spans="2:2">
      <c r="B1337" s="165"/>
    </row>
    <row r="1338" spans="2:2">
      <c r="B1338" s="165"/>
    </row>
    <row r="1339" spans="2:2">
      <c r="B1339" s="165"/>
    </row>
    <row r="1340" spans="2:2">
      <c r="B1340" s="165"/>
    </row>
    <row r="1341" spans="2:2">
      <c r="B1341" s="165"/>
    </row>
    <row r="1342" spans="2:2">
      <c r="B1342" s="165"/>
    </row>
    <row r="1343" spans="2:2">
      <c r="B1343" s="165"/>
    </row>
    <row r="1344" spans="2:2">
      <c r="B1344" s="165"/>
    </row>
    <row r="1345" spans="2:2">
      <c r="B1345" s="165"/>
    </row>
    <row r="1346" spans="2:2">
      <c r="B1346" s="165"/>
    </row>
    <row r="1347" spans="2:2">
      <c r="B1347" s="165"/>
    </row>
    <row r="1348" spans="2:2">
      <c r="B1348" s="165"/>
    </row>
    <row r="1349" spans="2:2">
      <c r="B1349" s="165"/>
    </row>
    <row r="1350" spans="2:2">
      <c r="B1350" s="165"/>
    </row>
    <row r="1351" spans="2:2">
      <c r="B1351" s="165"/>
    </row>
    <row r="1352" spans="2:2">
      <c r="B1352" s="165"/>
    </row>
    <row r="1353" spans="2:2">
      <c r="B1353" s="165"/>
    </row>
    <row r="1354" spans="2:2">
      <c r="B1354" s="165"/>
    </row>
    <row r="1355" spans="2:2">
      <c r="B1355" s="165"/>
    </row>
    <row r="1356" spans="2:2">
      <c r="B1356" s="165"/>
    </row>
    <row r="1357" spans="2:2">
      <c r="B1357" s="165"/>
    </row>
    <row r="1358" spans="2:2">
      <c r="B1358" s="165"/>
    </row>
    <row r="1359" spans="2:2">
      <c r="B1359" s="165"/>
    </row>
    <row r="1360" spans="2:2">
      <c r="B1360" s="165"/>
    </row>
    <row r="1361" spans="2:2">
      <c r="B1361" s="165"/>
    </row>
    <row r="1362" spans="2:2">
      <c r="B1362" s="165"/>
    </row>
    <row r="1363" spans="2:2">
      <c r="B1363" s="165"/>
    </row>
    <row r="1364" spans="2:2">
      <c r="B1364" s="165"/>
    </row>
    <row r="1365" spans="2:2">
      <c r="B1365" s="165"/>
    </row>
    <row r="1366" spans="2:2">
      <c r="B1366" s="165"/>
    </row>
    <row r="1367" spans="2:2">
      <c r="B1367" s="165"/>
    </row>
    <row r="1368" spans="2:2">
      <c r="B1368" s="165"/>
    </row>
    <row r="1369" spans="2:2">
      <c r="B1369" s="165"/>
    </row>
    <row r="1370" spans="2:2">
      <c r="B1370" s="165"/>
    </row>
    <row r="1371" spans="2:2">
      <c r="B1371" s="165"/>
    </row>
    <row r="1372" spans="2:2">
      <c r="B1372" s="165"/>
    </row>
    <row r="1373" spans="2:2">
      <c r="B1373" s="165"/>
    </row>
    <row r="1374" spans="2:2">
      <c r="B1374" s="165"/>
    </row>
    <row r="1375" spans="2:2">
      <c r="B1375" s="165"/>
    </row>
    <row r="1376" spans="2:2">
      <c r="B1376" s="165"/>
    </row>
    <row r="1377" spans="2:2">
      <c r="B1377" s="165"/>
    </row>
    <row r="1378" spans="2:2">
      <c r="B1378" s="165"/>
    </row>
    <row r="1379" spans="2:2">
      <c r="B1379" s="165"/>
    </row>
    <row r="1380" spans="2:2">
      <c r="B1380" s="165"/>
    </row>
    <row r="1381" spans="2:2">
      <c r="B1381" s="165"/>
    </row>
    <row r="1382" spans="2:2">
      <c r="B1382" s="165"/>
    </row>
    <row r="1383" spans="2:2">
      <c r="B1383" s="165"/>
    </row>
    <row r="1384" spans="2:2">
      <c r="B1384" s="165"/>
    </row>
    <row r="1385" spans="2:2">
      <c r="B1385" s="165"/>
    </row>
    <row r="1386" spans="2:2">
      <c r="B1386" s="165"/>
    </row>
    <row r="1387" spans="2:2">
      <c r="B1387" s="165"/>
    </row>
    <row r="1388" spans="2:2">
      <c r="B1388" s="165"/>
    </row>
    <row r="1389" spans="2:2">
      <c r="B1389" s="165"/>
    </row>
    <row r="1390" spans="2:2">
      <c r="B1390" s="165"/>
    </row>
    <row r="1391" spans="2:2">
      <c r="B1391" s="165"/>
    </row>
    <row r="1392" spans="2:2">
      <c r="B1392" s="165"/>
    </row>
    <row r="1393" spans="2:2">
      <c r="B1393" s="165"/>
    </row>
    <row r="1394" spans="2:2">
      <c r="B1394" s="165"/>
    </row>
    <row r="1395" spans="2:2">
      <c r="B1395" s="165"/>
    </row>
    <row r="1396" spans="2:2">
      <c r="B1396" s="165"/>
    </row>
    <row r="1397" spans="2:2">
      <c r="B1397" s="165"/>
    </row>
    <row r="1398" spans="2:2">
      <c r="B1398" s="165"/>
    </row>
    <row r="1399" spans="2:2">
      <c r="B1399" s="165"/>
    </row>
    <row r="1400" spans="2:2">
      <c r="B1400" s="165"/>
    </row>
    <row r="1401" spans="2:2">
      <c r="B1401" s="165"/>
    </row>
    <row r="1402" spans="2:2">
      <c r="B1402" s="165"/>
    </row>
    <row r="1403" spans="2:2">
      <c r="B1403" s="165"/>
    </row>
    <row r="1404" spans="2:2">
      <c r="B1404" s="165"/>
    </row>
    <row r="1405" spans="2:2">
      <c r="B1405" s="165"/>
    </row>
    <row r="1406" spans="2:2">
      <c r="B1406" s="165"/>
    </row>
    <row r="1407" spans="2:2">
      <c r="B1407" s="165"/>
    </row>
    <row r="1408" spans="2:2">
      <c r="B1408" s="165"/>
    </row>
    <row r="1409" spans="2:2">
      <c r="B1409" s="165"/>
    </row>
    <row r="1410" spans="2:2">
      <c r="B1410" s="165"/>
    </row>
    <row r="1411" spans="2:2">
      <c r="B1411" s="165"/>
    </row>
    <row r="1412" spans="2:2">
      <c r="B1412" s="165"/>
    </row>
    <row r="1413" spans="2:2">
      <c r="B1413" s="165"/>
    </row>
    <row r="1414" spans="2:2">
      <c r="B1414" s="165"/>
    </row>
    <row r="1415" spans="2:2">
      <c r="B1415" s="165"/>
    </row>
    <row r="1416" spans="2:2">
      <c r="B1416" s="165"/>
    </row>
    <row r="1417" spans="2:2">
      <c r="B1417" s="165"/>
    </row>
    <row r="1418" spans="2:2">
      <c r="B1418" s="165"/>
    </row>
    <row r="1419" spans="2:2">
      <c r="B1419" s="165"/>
    </row>
    <row r="1420" spans="2:2">
      <c r="B1420" s="165"/>
    </row>
    <row r="1421" spans="2:2">
      <c r="B1421" s="165"/>
    </row>
    <row r="1422" spans="2:2">
      <c r="B1422" s="165"/>
    </row>
    <row r="1423" spans="2:2">
      <c r="B1423" s="165"/>
    </row>
    <row r="1424" spans="2:2">
      <c r="B1424" s="165"/>
    </row>
    <row r="1425" spans="2:2">
      <c r="B1425" s="165"/>
    </row>
    <row r="1426" spans="2:2">
      <c r="B1426" s="165"/>
    </row>
    <row r="1427" spans="2:2">
      <c r="B1427" s="165"/>
    </row>
    <row r="1428" spans="2:2">
      <c r="B1428" s="165"/>
    </row>
    <row r="1429" spans="2:2">
      <c r="B1429" s="165"/>
    </row>
    <row r="1430" spans="2:2">
      <c r="B1430" s="165"/>
    </row>
    <row r="1431" spans="2:2">
      <c r="B1431" s="165"/>
    </row>
    <row r="1432" spans="2:2">
      <c r="B1432" s="165"/>
    </row>
    <row r="1433" spans="2:2">
      <c r="B1433" s="165"/>
    </row>
    <row r="1434" spans="2:2">
      <c r="B1434" s="165"/>
    </row>
    <row r="1435" spans="2:2">
      <c r="B1435" s="165"/>
    </row>
    <row r="1436" spans="2:2">
      <c r="B1436" s="165"/>
    </row>
    <row r="1437" spans="2:2">
      <c r="B1437" s="165"/>
    </row>
    <row r="1438" spans="2:2">
      <c r="B1438" s="165"/>
    </row>
    <row r="1439" spans="2:2">
      <c r="B1439" s="165"/>
    </row>
    <row r="1440" spans="2:2">
      <c r="B1440" s="165"/>
    </row>
    <row r="1441" spans="2:2">
      <c r="B1441" s="165"/>
    </row>
    <row r="1442" spans="2:2">
      <c r="B1442" s="165"/>
    </row>
    <row r="1443" spans="2:2">
      <c r="B1443" s="165"/>
    </row>
    <row r="1444" spans="2:2">
      <c r="B1444" s="165"/>
    </row>
    <row r="1445" spans="2:2">
      <c r="B1445" s="165"/>
    </row>
    <row r="1446" spans="2:2">
      <c r="B1446" s="165"/>
    </row>
    <row r="1447" spans="2:2">
      <c r="B1447" s="165"/>
    </row>
    <row r="1448" spans="2:2">
      <c r="B1448" s="165"/>
    </row>
    <row r="1449" spans="2:2">
      <c r="B1449" s="165"/>
    </row>
    <row r="1450" spans="2:2">
      <c r="B1450" s="165"/>
    </row>
    <row r="1451" spans="2:2">
      <c r="B1451" s="165"/>
    </row>
    <row r="1452" spans="2:2">
      <c r="B1452" s="165"/>
    </row>
    <row r="1453" spans="2:2">
      <c r="B1453" s="165"/>
    </row>
    <row r="1454" spans="2:2">
      <c r="B1454" s="165"/>
    </row>
    <row r="1455" spans="2:2">
      <c r="B1455" s="165"/>
    </row>
    <row r="1456" spans="2:2">
      <c r="B1456" s="165"/>
    </row>
    <row r="1457" spans="2:2">
      <c r="B1457" s="165"/>
    </row>
    <row r="1458" spans="2:2">
      <c r="B1458" s="165"/>
    </row>
    <row r="1459" spans="2:2">
      <c r="B1459" s="165"/>
    </row>
    <row r="1460" spans="2:2">
      <c r="B1460" s="165"/>
    </row>
    <row r="1461" spans="2:2">
      <c r="B1461" s="165"/>
    </row>
    <row r="1462" spans="2:2">
      <c r="B1462" s="165"/>
    </row>
    <row r="1463" spans="2:2">
      <c r="B1463" s="165"/>
    </row>
    <row r="1464" spans="2:2">
      <c r="B1464" s="165"/>
    </row>
    <row r="1465" spans="2:2">
      <c r="B1465" s="165"/>
    </row>
    <row r="1466" spans="2:2">
      <c r="B1466" s="165"/>
    </row>
    <row r="1467" spans="2:2">
      <c r="B1467" s="165"/>
    </row>
    <row r="1468" spans="2:2">
      <c r="B1468" s="165"/>
    </row>
    <row r="1469" spans="2:2">
      <c r="B1469" s="165"/>
    </row>
    <row r="1470" spans="2:2">
      <c r="B1470" s="165"/>
    </row>
    <row r="1471" spans="2:2">
      <c r="B1471" s="165"/>
    </row>
    <row r="1472" spans="2:2">
      <c r="B1472" s="165"/>
    </row>
    <row r="1473" spans="2:2">
      <c r="B1473" s="165"/>
    </row>
    <row r="1474" spans="2:2">
      <c r="B1474" s="165"/>
    </row>
    <row r="1475" spans="2:2">
      <c r="B1475" s="165"/>
    </row>
    <row r="1476" spans="2:2">
      <c r="B1476" s="165"/>
    </row>
    <row r="1477" spans="2:2">
      <c r="B1477" s="165"/>
    </row>
    <row r="1478" spans="2:2">
      <c r="B1478" s="165"/>
    </row>
    <row r="1479" spans="2:2">
      <c r="B1479" s="165"/>
    </row>
    <row r="1480" spans="2:2">
      <c r="B1480" s="165"/>
    </row>
    <row r="1481" spans="2:2">
      <c r="B1481" s="165"/>
    </row>
    <row r="1482" spans="2:2">
      <c r="B1482" s="165"/>
    </row>
    <row r="1483" spans="2:2">
      <c r="B1483" s="165"/>
    </row>
    <row r="1484" spans="2:2">
      <c r="B1484" s="165"/>
    </row>
    <row r="1485" spans="2:2">
      <c r="B1485" s="165"/>
    </row>
    <row r="1486" spans="2:2">
      <c r="B1486" s="165"/>
    </row>
    <row r="1487" spans="2:2">
      <c r="B1487" s="165"/>
    </row>
    <row r="1488" spans="2:2">
      <c r="B1488" s="165"/>
    </row>
    <row r="1489" spans="2:2">
      <c r="B1489" s="165"/>
    </row>
    <row r="1490" spans="2:2">
      <c r="B1490" s="165"/>
    </row>
    <row r="1491" spans="2:2">
      <c r="B1491" s="165"/>
    </row>
    <row r="1492" spans="2:2">
      <c r="B1492" s="165"/>
    </row>
    <row r="1493" spans="2:2">
      <c r="B1493" s="165"/>
    </row>
    <row r="1494" spans="2:2">
      <c r="B1494" s="165"/>
    </row>
    <row r="1495" spans="2:2">
      <c r="B1495" s="165"/>
    </row>
    <row r="1496" spans="2:2">
      <c r="B1496" s="165"/>
    </row>
    <row r="1497" spans="2:2">
      <c r="B1497" s="165"/>
    </row>
    <row r="1498" spans="2:2">
      <c r="B1498" s="165"/>
    </row>
    <row r="1499" spans="2:2">
      <c r="B1499" s="165"/>
    </row>
    <row r="1500" spans="2:2">
      <c r="B1500" s="165"/>
    </row>
    <row r="1501" spans="2:2">
      <c r="B1501" s="165"/>
    </row>
    <row r="1502" spans="2:2">
      <c r="B1502" s="165"/>
    </row>
    <row r="1503" spans="2:2">
      <c r="B1503" s="165"/>
    </row>
    <row r="1504" spans="2:2">
      <c r="B1504" s="165"/>
    </row>
    <row r="1505" spans="2:2">
      <c r="B1505" s="165"/>
    </row>
    <row r="1506" spans="2:2">
      <c r="B1506" s="165"/>
    </row>
    <row r="1507" spans="2:2">
      <c r="B1507" s="165"/>
    </row>
    <row r="1508" spans="2:2">
      <c r="B1508" s="165"/>
    </row>
    <row r="1509" spans="2:2">
      <c r="B1509" s="165"/>
    </row>
    <row r="1510" spans="2:2">
      <c r="B1510" s="165"/>
    </row>
    <row r="1511" spans="2:2">
      <c r="B1511" s="165"/>
    </row>
    <row r="1512" spans="2:2">
      <c r="B1512" s="165"/>
    </row>
    <row r="1513" spans="2:2">
      <c r="B1513" s="165"/>
    </row>
    <row r="1514" spans="2:2">
      <c r="B1514" s="165"/>
    </row>
    <row r="1515" spans="2:2">
      <c r="B1515" s="165"/>
    </row>
    <row r="1516" spans="2:2">
      <c r="B1516" s="165"/>
    </row>
    <row r="1517" spans="2:2">
      <c r="B1517" s="165"/>
    </row>
    <row r="1518" spans="2:2">
      <c r="B1518" s="165"/>
    </row>
    <row r="1519" spans="2:2">
      <c r="B1519" s="165"/>
    </row>
    <row r="1520" spans="2:2">
      <c r="B1520" s="165"/>
    </row>
    <row r="1521" spans="2:2">
      <c r="B1521" s="165"/>
    </row>
    <row r="1522" spans="2:2">
      <c r="B1522" s="165"/>
    </row>
    <row r="1523" spans="2:2">
      <c r="B1523" s="165"/>
    </row>
    <row r="1524" spans="2:2">
      <c r="B1524" s="165"/>
    </row>
    <row r="1525" spans="2:2">
      <c r="B1525" s="165"/>
    </row>
    <row r="1526" spans="2:2">
      <c r="B1526" s="165"/>
    </row>
    <row r="1527" spans="2:2">
      <c r="B1527" s="165"/>
    </row>
    <row r="1528" spans="2:2">
      <c r="B1528" s="165"/>
    </row>
    <row r="1529" spans="2:2">
      <c r="B1529" s="165"/>
    </row>
    <row r="1530" spans="2:2">
      <c r="B1530" s="165"/>
    </row>
    <row r="1531" spans="2:2">
      <c r="B1531" s="165"/>
    </row>
    <row r="1532" spans="2:2">
      <c r="B1532" s="165"/>
    </row>
    <row r="1533" spans="2:2">
      <c r="B1533" s="165"/>
    </row>
    <row r="1534" spans="2:2">
      <c r="B1534" s="165"/>
    </row>
    <row r="1535" spans="2:2">
      <c r="B1535" s="165"/>
    </row>
    <row r="1536" spans="2:2">
      <c r="B1536" s="165"/>
    </row>
    <row r="1537" spans="2:2">
      <c r="B1537" s="165"/>
    </row>
    <row r="1538" spans="2:2">
      <c r="B1538" s="165"/>
    </row>
    <row r="1539" spans="2:2">
      <c r="B1539" s="165"/>
    </row>
    <row r="1540" spans="2:2">
      <c r="B1540" s="165"/>
    </row>
    <row r="1541" spans="2:2">
      <c r="B1541" s="165"/>
    </row>
    <row r="1542" spans="2:2">
      <c r="B1542" s="165"/>
    </row>
    <row r="1543" spans="2:2">
      <c r="B1543" s="165"/>
    </row>
    <row r="1544" spans="2:2">
      <c r="B1544" s="165"/>
    </row>
    <row r="1545" spans="2:2">
      <c r="B1545" s="165"/>
    </row>
    <row r="1546" spans="2:2">
      <c r="B1546" s="165"/>
    </row>
    <row r="1547" spans="2:2">
      <c r="B1547" s="165"/>
    </row>
    <row r="1548" spans="2:2">
      <c r="B1548" s="165"/>
    </row>
    <row r="1549" spans="2:2">
      <c r="B1549" s="165"/>
    </row>
    <row r="1550" spans="2:2">
      <c r="B1550" s="165"/>
    </row>
    <row r="1551" spans="2:2">
      <c r="B1551" s="165"/>
    </row>
    <row r="1552" spans="2:2">
      <c r="B1552" s="165"/>
    </row>
    <row r="1553" spans="2:2">
      <c r="B1553" s="165"/>
    </row>
    <row r="1554" spans="2:2">
      <c r="B1554" s="165"/>
    </row>
    <row r="1555" spans="2:2">
      <c r="B1555" s="165"/>
    </row>
    <row r="1556" spans="2:2">
      <c r="B1556" s="165"/>
    </row>
    <row r="1557" spans="2:2">
      <c r="B1557" s="165"/>
    </row>
    <row r="1558" spans="2:2">
      <c r="B1558" s="165"/>
    </row>
    <row r="1559" spans="2:2">
      <c r="B1559" s="165"/>
    </row>
    <row r="1560" spans="2:2">
      <c r="B1560" s="165"/>
    </row>
    <row r="1561" spans="2:2">
      <c r="B1561" s="165"/>
    </row>
    <row r="1562" spans="2:2">
      <c r="B1562" s="165"/>
    </row>
    <row r="1563" spans="2:2">
      <c r="B1563" s="165"/>
    </row>
    <row r="1564" spans="2:2">
      <c r="B1564" s="165"/>
    </row>
    <row r="1565" spans="2:2">
      <c r="B1565" s="165"/>
    </row>
    <row r="1566" spans="2:2">
      <c r="B1566" s="165"/>
    </row>
    <row r="1567" spans="2:2">
      <c r="B1567" s="165"/>
    </row>
    <row r="1568" spans="2:2">
      <c r="B1568" s="165"/>
    </row>
    <row r="1569" spans="2:2">
      <c r="B1569" s="165"/>
    </row>
    <row r="1570" spans="2:2">
      <c r="B1570" s="165"/>
    </row>
    <row r="1571" spans="2:2">
      <c r="B1571" s="165"/>
    </row>
    <row r="1572" spans="2:2">
      <c r="B1572" s="165"/>
    </row>
    <row r="1573" spans="2:2">
      <c r="B1573" s="165"/>
    </row>
    <row r="1574" spans="2:2">
      <c r="B1574" s="165"/>
    </row>
    <row r="1575" spans="2:2">
      <c r="B1575" s="165"/>
    </row>
    <row r="1576" spans="2:2">
      <c r="B1576" s="165"/>
    </row>
    <row r="1577" spans="2:2">
      <c r="B1577" s="165"/>
    </row>
    <row r="1578" spans="2:2">
      <c r="B1578" s="165"/>
    </row>
    <row r="1579" spans="2:2">
      <c r="B1579" s="165"/>
    </row>
    <row r="1580" spans="2:2">
      <c r="B1580" s="165"/>
    </row>
    <row r="1581" spans="2:2">
      <c r="B1581" s="165"/>
    </row>
    <row r="1582" spans="2:2">
      <c r="B1582" s="165"/>
    </row>
    <row r="1583" spans="2:2">
      <c r="B1583" s="165"/>
    </row>
    <row r="1584" spans="2:2">
      <c r="B1584" s="165"/>
    </row>
    <row r="1585" spans="2:2">
      <c r="B1585" s="165"/>
    </row>
    <row r="1586" spans="2:2">
      <c r="B1586" s="165"/>
    </row>
    <row r="1587" spans="2:2">
      <c r="B1587" s="165"/>
    </row>
    <row r="1588" spans="2:2">
      <c r="B1588" s="165"/>
    </row>
    <row r="1589" spans="2:2">
      <c r="B1589" s="165"/>
    </row>
    <row r="1590" spans="2:2">
      <c r="B1590" s="165"/>
    </row>
    <row r="1591" spans="2:2">
      <c r="B1591" s="165"/>
    </row>
    <row r="1592" spans="2:2">
      <c r="B1592" s="165"/>
    </row>
    <row r="1593" spans="2:2">
      <c r="B1593" s="165"/>
    </row>
    <row r="1594" spans="2:2">
      <c r="B1594" s="165"/>
    </row>
    <row r="1595" spans="2:2">
      <c r="B1595" s="165"/>
    </row>
    <row r="1596" spans="2:2">
      <c r="B1596" s="165"/>
    </row>
    <row r="1597" spans="2:2">
      <c r="B1597" s="165"/>
    </row>
    <row r="1598" spans="2:2">
      <c r="B1598" s="165"/>
    </row>
    <row r="1599" spans="2:2">
      <c r="B1599" s="165"/>
    </row>
    <row r="1600" spans="2:2">
      <c r="B1600" s="165"/>
    </row>
    <row r="1601" spans="2:2">
      <c r="B1601" s="165"/>
    </row>
    <row r="1602" spans="2:2">
      <c r="B1602" s="165"/>
    </row>
    <row r="1603" spans="2:2">
      <c r="B1603" s="165"/>
    </row>
    <row r="1604" spans="2:2">
      <c r="B1604" s="165"/>
    </row>
    <row r="1605" spans="2:2">
      <c r="B1605" s="165"/>
    </row>
    <row r="1606" spans="2:2">
      <c r="B1606" s="165"/>
    </row>
    <row r="1607" spans="2:2">
      <c r="B1607" s="165"/>
    </row>
    <row r="1608" spans="2:2">
      <c r="B1608" s="165"/>
    </row>
    <row r="1609" spans="2:2">
      <c r="B1609" s="165"/>
    </row>
    <row r="1610" spans="2:2">
      <c r="B1610" s="165"/>
    </row>
    <row r="1611" spans="2:2">
      <c r="B1611" s="165"/>
    </row>
    <row r="1612" spans="2:2">
      <c r="B1612" s="165"/>
    </row>
    <row r="1613" spans="2:2">
      <c r="B1613" s="165"/>
    </row>
    <row r="1614" spans="2:2">
      <c r="B1614" s="165"/>
    </row>
    <row r="1615" spans="2:2">
      <c r="B1615" s="165"/>
    </row>
    <row r="1616" spans="2:2">
      <c r="B1616" s="165"/>
    </row>
    <row r="1617" spans="2:2">
      <c r="B1617" s="165"/>
    </row>
    <row r="1618" spans="2:2">
      <c r="B1618" s="165"/>
    </row>
    <row r="1619" spans="2:2">
      <c r="B1619" s="165"/>
    </row>
    <row r="1620" spans="2:2">
      <c r="B1620" s="165"/>
    </row>
    <row r="1621" spans="2:2">
      <c r="B1621" s="165"/>
    </row>
    <row r="1622" spans="2:2">
      <c r="B1622" s="165"/>
    </row>
    <row r="1623" spans="2:2">
      <c r="B1623" s="165"/>
    </row>
    <row r="1624" spans="2:2">
      <c r="B1624" s="165"/>
    </row>
    <row r="1625" spans="2:2">
      <c r="B1625" s="165"/>
    </row>
    <row r="1626" spans="2:2">
      <c r="B1626" s="165"/>
    </row>
    <row r="1627" spans="2:2">
      <c r="B1627" s="165"/>
    </row>
    <row r="1628" spans="2:2">
      <c r="B1628" s="165"/>
    </row>
    <row r="1629" spans="2:2">
      <c r="B1629" s="165"/>
    </row>
    <row r="1630" spans="2:2">
      <c r="B1630" s="165"/>
    </row>
    <row r="1631" spans="2:2">
      <c r="B1631" s="165"/>
    </row>
    <row r="1632" spans="2:2">
      <c r="B1632" s="165"/>
    </row>
    <row r="1633" spans="2:2">
      <c r="B1633" s="165"/>
    </row>
    <row r="1634" spans="2:2">
      <c r="B1634" s="165"/>
    </row>
    <row r="1635" spans="2:2">
      <c r="B1635" s="165"/>
    </row>
    <row r="1636" spans="2:2">
      <c r="B1636" s="165"/>
    </row>
    <row r="1637" spans="2:2">
      <c r="B1637" s="165"/>
    </row>
    <row r="1638" spans="2:2">
      <c r="B1638" s="165"/>
    </row>
    <row r="1639" spans="2:2">
      <c r="B1639" s="165"/>
    </row>
    <row r="1640" spans="2:2">
      <c r="B1640" s="165"/>
    </row>
    <row r="1641" spans="2:2">
      <c r="B1641" s="165"/>
    </row>
    <row r="1642" spans="2:2">
      <c r="B1642" s="165"/>
    </row>
    <row r="1643" spans="2:2">
      <c r="B1643" s="165"/>
    </row>
    <row r="1644" spans="2:2">
      <c r="B1644" s="165"/>
    </row>
    <row r="1645" spans="2:2">
      <c r="B1645" s="165"/>
    </row>
    <row r="1646" spans="2:2">
      <c r="B1646" s="165"/>
    </row>
    <row r="1647" spans="2:2">
      <c r="B1647" s="165"/>
    </row>
    <row r="1648" spans="2:2">
      <c r="B1648" s="165"/>
    </row>
    <row r="1649" spans="2:2">
      <c r="B1649" s="165"/>
    </row>
    <row r="1650" spans="2:2">
      <c r="B1650" s="165"/>
    </row>
    <row r="1651" spans="2:2">
      <c r="B1651" s="165"/>
    </row>
    <row r="1652" spans="2:2">
      <c r="B1652" s="165"/>
    </row>
    <row r="1653" spans="2:2">
      <c r="B1653" s="165"/>
    </row>
    <row r="1654" spans="2:2">
      <c r="B1654" s="165"/>
    </row>
    <row r="1655" spans="2:2">
      <c r="B1655" s="165"/>
    </row>
    <row r="1656" spans="2:2">
      <c r="B1656" s="165"/>
    </row>
    <row r="1657" spans="2:2">
      <c r="B1657" s="165"/>
    </row>
    <row r="1658" spans="2:2">
      <c r="B1658" s="165"/>
    </row>
    <row r="1659" spans="2:2">
      <c r="B1659" s="165"/>
    </row>
    <row r="1660" spans="2:2">
      <c r="B1660" s="165"/>
    </row>
    <row r="1661" spans="2:2">
      <c r="B1661" s="165"/>
    </row>
    <row r="1662" spans="2:2">
      <c r="B1662" s="165"/>
    </row>
    <row r="1663" spans="2:2">
      <c r="B1663" s="165"/>
    </row>
    <row r="1664" spans="2:2">
      <c r="B1664" s="165"/>
    </row>
    <row r="1665" spans="2:2">
      <c r="B1665" s="165"/>
    </row>
    <row r="1666" spans="2:2">
      <c r="B1666" s="165"/>
    </row>
    <row r="1667" spans="2:2">
      <c r="B1667" s="165"/>
    </row>
    <row r="1668" spans="2:2">
      <c r="B1668" s="165"/>
    </row>
    <row r="1669" spans="2:2">
      <c r="B1669" s="165"/>
    </row>
    <row r="1670" spans="2:2">
      <c r="B1670" s="165"/>
    </row>
    <row r="1671" spans="2:2">
      <c r="B1671" s="165"/>
    </row>
    <row r="1672" spans="2:2">
      <c r="B1672" s="165"/>
    </row>
    <row r="1673" spans="2:2">
      <c r="B1673" s="165"/>
    </row>
    <row r="1674" spans="2:2">
      <c r="B1674" s="165"/>
    </row>
    <row r="1675" spans="2:2">
      <c r="B1675" s="165"/>
    </row>
    <row r="1676" spans="2:2">
      <c r="B1676" s="165"/>
    </row>
    <row r="1677" spans="2:2">
      <c r="B1677" s="165"/>
    </row>
    <row r="1678" spans="2:2">
      <c r="B1678" s="165"/>
    </row>
    <row r="1679" spans="2:2">
      <c r="B1679" s="165"/>
    </row>
    <row r="1680" spans="2:2">
      <c r="B1680" s="165"/>
    </row>
    <row r="1681" spans="2:2">
      <c r="B1681" s="165"/>
    </row>
    <row r="1682" spans="2:2">
      <c r="B1682" s="165"/>
    </row>
    <row r="1683" spans="2:2">
      <c r="B1683" s="165"/>
    </row>
    <row r="1684" spans="2:2">
      <c r="B1684" s="165"/>
    </row>
    <row r="1685" spans="2:2">
      <c r="B1685" s="165"/>
    </row>
    <row r="1686" spans="2:2">
      <c r="B1686" s="165"/>
    </row>
    <row r="1687" spans="2:2">
      <c r="B1687" s="165"/>
    </row>
    <row r="1688" spans="2:2">
      <c r="B1688" s="165"/>
    </row>
    <row r="1689" spans="2:2">
      <c r="B1689" s="165"/>
    </row>
    <row r="1690" spans="2:2">
      <c r="B1690" s="165"/>
    </row>
    <row r="1691" spans="2:2">
      <c r="B1691" s="165"/>
    </row>
    <row r="1692" spans="2:2">
      <c r="B1692" s="165"/>
    </row>
    <row r="1693" spans="2:2">
      <c r="B1693" s="165"/>
    </row>
    <row r="1694" spans="2:2">
      <c r="B1694" s="165"/>
    </row>
    <row r="1695" spans="2:2">
      <c r="B1695" s="165"/>
    </row>
    <row r="1696" spans="2:2">
      <c r="B1696" s="165"/>
    </row>
    <row r="1697" spans="2:2">
      <c r="B1697" s="165"/>
    </row>
    <row r="1698" spans="2:2">
      <c r="B1698" s="165"/>
    </row>
    <row r="1699" spans="2:2">
      <c r="B1699" s="165"/>
    </row>
    <row r="1700" spans="2:2">
      <c r="B1700" s="165"/>
    </row>
    <row r="1701" spans="2:2">
      <c r="B1701" s="165"/>
    </row>
    <row r="1702" spans="2:2">
      <c r="B1702" s="165"/>
    </row>
    <row r="1703" spans="2:2">
      <c r="B1703" s="165"/>
    </row>
    <row r="1704" spans="2:2">
      <c r="B1704" s="165"/>
    </row>
    <row r="1705" spans="2:2">
      <c r="B1705" s="165"/>
    </row>
    <row r="1706" spans="2:2">
      <c r="B1706" s="165"/>
    </row>
    <row r="1707" spans="2:2">
      <c r="B1707" s="165"/>
    </row>
    <row r="1708" spans="2:2">
      <c r="B1708" s="165"/>
    </row>
    <row r="1709" spans="2:2">
      <c r="B1709" s="165"/>
    </row>
    <row r="1710" spans="2:2">
      <c r="B1710" s="165"/>
    </row>
    <row r="1711" spans="2:2">
      <c r="B1711" s="165"/>
    </row>
    <row r="1712" spans="2:2">
      <c r="B1712" s="165"/>
    </row>
    <row r="1713" spans="2:2">
      <c r="B1713" s="165"/>
    </row>
    <row r="1714" spans="2:2">
      <c r="B1714" s="165"/>
    </row>
    <row r="1715" spans="2:2">
      <c r="B1715" s="165"/>
    </row>
    <row r="1716" spans="2:2">
      <c r="B1716" s="165"/>
    </row>
    <row r="1717" spans="2:2">
      <c r="B1717" s="165"/>
    </row>
    <row r="1718" spans="2:2">
      <c r="B1718" s="165"/>
    </row>
    <row r="1719" spans="2:2">
      <c r="B1719" s="165"/>
    </row>
    <row r="1720" spans="2:2">
      <c r="B1720" s="165"/>
    </row>
    <row r="1721" spans="2:2">
      <c r="B1721" s="165"/>
    </row>
    <row r="1722" spans="2:2">
      <c r="B1722" s="165"/>
    </row>
    <row r="1723" spans="2:2">
      <c r="B1723" s="165"/>
    </row>
    <row r="1724" spans="2:2">
      <c r="B1724" s="165"/>
    </row>
    <row r="1725" spans="2:2">
      <c r="B1725" s="165"/>
    </row>
    <row r="1726" spans="2:2">
      <c r="B1726" s="165"/>
    </row>
    <row r="1727" spans="2:2">
      <c r="B1727" s="165"/>
    </row>
    <row r="1728" spans="2:2">
      <c r="B1728" s="165"/>
    </row>
    <row r="1729" spans="2:2">
      <c r="B1729" s="165"/>
    </row>
    <row r="1730" spans="2:2">
      <c r="B1730" s="165"/>
    </row>
    <row r="1731" spans="2:2">
      <c r="B1731" s="165"/>
    </row>
    <row r="1732" spans="2:2">
      <c r="B1732" s="165"/>
    </row>
    <row r="1733" spans="2:2">
      <c r="B1733" s="165"/>
    </row>
    <row r="1734" spans="2:2">
      <c r="B1734" s="165"/>
    </row>
    <row r="1735" spans="2:2">
      <c r="B1735" s="165"/>
    </row>
    <row r="1736" spans="2:2">
      <c r="B1736" s="165"/>
    </row>
    <row r="1737" spans="2:2">
      <c r="B1737" s="165"/>
    </row>
    <row r="1738" spans="2:2">
      <c r="B1738" s="165"/>
    </row>
    <row r="1739" spans="2:2">
      <c r="B1739" s="165"/>
    </row>
    <row r="1740" spans="2:2">
      <c r="B1740" s="165"/>
    </row>
    <row r="1741" spans="2:2">
      <c r="B1741" s="165"/>
    </row>
    <row r="1742" spans="2:2">
      <c r="B1742" s="165"/>
    </row>
    <row r="1743" spans="2:2">
      <c r="B1743" s="165"/>
    </row>
    <row r="1744" spans="2:2">
      <c r="B1744" s="165"/>
    </row>
    <row r="1745" spans="2:2">
      <c r="B1745" s="165"/>
    </row>
    <row r="1746" spans="2:2">
      <c r="B1746" s="165"/>
    </row>
    <row r="1747" spans="2:2">
      <c r="B1747" s="165"/>
    </row>
    <row r="1748" spans="2:2">
      <c r="B1748" s="165"/>
    </row>
    <row r="1749" spans="2:2">
      <c r="B1749" s="165"/>
    </row>
    <row r="1750" spans="2:2">
      <c r="B1750" s="165"/>
    </row>
    <row r="1751" spans="2:2">
      <c r="B1751" s="165"/>
    </row>
    <row r="1752" spans="2:2">
      <c r="B1752" s="165"/>
    </row>
    <row r="1753" spans="2:2">
      <c r="B1753" s="165"/>
    </row>
    <row r="1754" spans="2:2">
      <c r="B1754" s="165"/>
    </row>
    <row r="1755" spans="2:2">
      <c r="B1755" s="165"/>
    </row>
    <row r="1756" spans="2:2">
      <c r="B1756" s="165"/>
    </row>
    <row r="1757" spans="2:2">
      <c r="B1757" s="165"/>
    </row>
    <row r="1758" spans="2:2">
      <c r="B1758" s="165"/>
    </row>
    <row r="1759" spans="2:2">
      <c r="B1759" s="165"/>
    </row>
    <row r="1760" spans="2:2">
      <c r="B1760" s="165"/>
    </row>
    <row r="1761" spans="2:2">
      <c r="B1761" s="165"/>
    </row>
    <row r="1762" spans="2:2">
      <c r="B1762" s="165"/>
    </row>
    <row r="1763" spans="2:2">
      <c r="B1763" s="165"/>
    </row>
    <row r="1764" spans="2:2">
      <c r="B1764" s="165"/>
    </row>
    <row r="1765" spans="2:2">
      <c r="B1765" s="165"/>
    </row>
    <row r="1766" spans="2:2">
      <c r="B1766" s="165"/>
    </row>
    <row r="1767" spans="2:2">
      <c r="B1767" s="165"/>
    </row>
    <row r="1768" spans="2:2">
      <c r="B1768" s="165"/>
    </row>
    <row r="1769" spans="2:2">
      <c r="B1769" s="165"/>
    </row>
    <row r="1770" spans="2:2">
      <c r="B1770" s="165"/>
    </row>
    <row r="1771" spans="2:2">
      <c r="B1771" s="165"/>
    </row>
    <row r="1772" spans="2:2">
      <c r="B1772" s="165"/>
    </row>
    <row r="1773" spans="2:2">
      <c r="B1773" s="165"/>
    </row>
    <row r="1774" spans="2:2">
      <c r="B1774" s="165"/>
    </row>
    <row r="1775" spans="2:2">
      <c r="B1775" s="165"/>
    </row>
    <row r="1776" spans="2:2">
      <c r="B1776" s="165"/>
    </row>
    <row r="1777" spans="2:2">
      <c r="B1777" s="165"/>
    </row>
    <row r="1778" spans="2:2">
      <c r="B1778" s="165"/>
    </row>
    <row r="1779" spans="2:2">
      <c r="B1779" s="165"/>
    </row>
    <row r="1780" spans="2:2">
      <c r="B1780" s="165"/>
    </row>
    <row r="1781" spans="2:2">
      <c r="B1781" s="165"/>
    </row>
    <row r="1782" spans="2:2">
      <c r="B1782" s="165"/>
    </row>
    <row r="1783" spans="2:2">
      <c r="B1783" s="165"/>
    </row>
    <row r="1784" spans="2:2">
      <c r="B1784" s="165"/>
    </row>
    <row r="1785" spans="2:2">
      <c r="B1785" s="165"/>
    </row>
    <row r="1786" spans="2:2">
      <c r="B1786" s="165"/>
    </row>
    <row r="1787" spans="2:2">
      <c r="B1787" s="165"/>
    </row>
    <row r="1788" spans="2:2">
      <c r="B1788" s="165"/>
    </row>
    <row r="1789" spans="2:2">
      <c r="B1789" s="165"/>
    </row>
    <row r="1790" spans="2:2">
      <c r="B1790" s="165"/>
    </row>
    <row r="1791" spans="2:2">
      <c r="B1791" s="165"/>
    </row>
    <row r="1792" spans="2:2">
      <c r="B1792" s="165"/>
    </row>
    <row r="1793" spans="2:2">
      <c r="B1793" s="165"/>
    </row>
    <row r="1794" spans="2:2">
      <c r="B1794" s="165"/>
    </row>
    <row r="1795" spans="2:2">
      <c r="B1795" s="165"/>
    </row>
    <row r="1796" spans="2:2">
      <c r="B1796" s="165"/>
    </row>
    <row r="1797" spans="2:2">
      <c r="B1797" s="165"/>
    </row>
    <row r="1798" spans="2:2">
      <c r="B1798" s="165"/>
    </row>
    <row r="1799" spans="2:2">
      <c r="B1799" s="165"/>
    </row>
    <row r="1800" spans="2:2">
      <c r="B1800" s="165"/>
    </row>
    <row r="1801" spans="2:2">
      <c r="B1801" s="165"/>
    </row>
    <row r="1802" spans="2:2">
      <c r="B1802" s="165"/>
    </row>
    <row r="1803" spans="2:2">
      <c r="B1803" s="165"/>
    </row>
    <row r="1804" spans="2:2">
      <c r="B1804" s="165"/>
    </row>
    <row r="1805" spans="2:2">
      <c r="B1805" s="165"/>
    </row>
    <row r="1806" spans="2:2">
      <c r="B1806" s="165"/>
    </row>
    <row r="1807" spans="2:2">
      <c r="B1807" s="165"/>
    </row>
    <row r="1808" spans="2:2">
      <c r="B1808" s="165"/>
    </row>
    <row r="1809" spans="2:2">
      <c r="B1809" s="165"/>
    </row>
    <row r="1810" spans="2:2">
      <c r="B1810" s="165"/>
    </row>
    <row r="1811" spans="2:2">
      <c r="B1811" s="165"/>
    </row>
    <row r="1812" spans="2:2">
      <c r="B1812" s="165"/>
    </row>
    <row r="1813" spans="2:2">
      <c r="B1813" s="165"/>
    </row>
    <row r="1814" spans="2:2">
      <c r="B1814" s="165"/>
    </row>
    <row r="1815" spans="2:2">
      <c r="B1815" s="165"/>
    </row>
    <row r="1816" spans="2:2">
      <c r="B1816" s="165"/>
    </row>
    <row r="1817" spans="2:2">
      <c r="B1817" s="165"/>
    </row>
    <row r="1818" spans="2:2">
      <c r="B1818" s="165"/>
    </row>
    <row r="1819" spans="2:2">
      <c r="B1819" s="165"/>
    </row>
    <row r="1820" spans="2:2">
      <c r="B1820" s="165"/>
    </row>
    <row r="1821" spans="2:2">
      <c r="B1821" s="165"/>
    </row>
    <row r="1822" spans="2:2">
      <c r="B1822" s="165"/>
    </row>
    <row r="1823" spans="2:2">
      <c r="B1823" s="165"/>
    </row>
    <row r="1824" spans="2:2">
      <c r="B1824" s="165"/>
    </row>
    <row r="1825" spans="2:2">
      <c r="B1825" s="165"/>
    </row>
    <row r="1826" spans="2:2">
      <c r="B1826" s="165"/>
    </row>
    <row r="1827" spans="2:2">
      <c r="B1827" s="165"/>
    </row>
    <row r="1828" spans="2:2">
      <c r="B1828" s="165"/>
    </row>
    <row r="1829" spans="2:2">
      <c r="B1829" s="165"/>
    </row>
    <row r="1830" spans="2:2">
      <c r="B1830" s="165"/>
    </row>
    <row r="1831" spans="2:2">
      <c r="B1831" s="165"/>
    </row>
    <row r="1832" spans="2:2">
      <c r="B1832" s="165"/>
    </row>
    <row r="1833" spans="2:2">
      <c r="B1833" s="165"/>
    </row>
    <row r="1834" spans="2:2">
      <c r="B1834" s="165"/>
    </row>
    <row r="1835" spans="2:2">
      <c r="B1835" s="165"/>
    </row>
    <row r="1836" spans="2:2">
      <c r="B1836" s="165"/>
    </row>
    <row r="1837" spans="2:2">
      <c r="B1837" s="165"/>
    </row>
    <row r="1838" spans="2:2">
      <c r="B1838" s="165"/>
    </row>
    <row r="1839" spans="2:2">
      <c r="B1839" s="165"/>
    </row>
    <row r="1840" spans="2:2">
      <c r="B1840" s="165"/>
    </row>
    <row r="1841" spans="2:2">
      <c r="B1841" s="165"/>
    </row>
    <row r="1842" spans="2:2">
      <c r="B1842" s="165"/>
    </row>
    <row r="1843" spans="2:2">
      <c r="B1843" s="165"/>
    </row>
    <row r="1844" spans="2:2">
      <c r="B1844" s="165"/>
    </row>
    <row r="1845" spans="2:2">
      <c r="B1845" s="165"/>
    </row>
    <row r="1846" spans="2:2">
      <c r="B1846" s="165"/>
    </row>
    <row r="1847" spans="2:2">
      <c r="B1847" s="165"/>
    </row>
    <row r="1848" spans="2:2">
      <c r="B1848" s="165"/>
    </row>
    <row r="1849" spans="2:2">
      <c r="B1849" s="165"/>
    </row>
    <row r="1850" spans="2:2">
      <c r="B1850" s="165"/>
    </row>
    <row r="1851" spans="2:2">
      <c r="B1851" s="165"/>
    </row>
    <row r="1852" spans="2:2">
      <c r="B1852" s="165"/>
    </row>
    <row r="1853" spans="2:2">
      <c r="B1853" s="165"/>
    </row>
    <row r="1854" spans="2:2">
      <c r="B1854" s="165"/>
    </row>
    <row r="1855" spans="2:2">
      <c r="B1855" s="165"/>
    </row>
    <row r="1856" spans="2:2">
      <c r="B1856" s="165"/>
    </row>
    <row r="1857" spans="2:2">
      <c r="B1857" s="165"/>
    </row>
    <row r="1858" spans="2:2">
      <c r="B1858" s="165"/>
    </row>
    <row r="1859" spans="2:2">
      <c r="B1859" s="165"/>
    </row>
    <row r="1860" spans="2:2">
      <c r="B1860" s="165"/>
    </row>
    <row r="1861" spans="2:2">
      <c r="B1861" s="165"/>
    </row>
    <row r="1862" spans="2:2">
      <c r="B1862" s="165"/>
    </row>
    <row r="1863" spans="2:2">
      <c r="B1863" s="165"/>
    </row>
    <row r="1864" spans="2:2">
      <c r="B1864" s="165"/>
    </row>
    <row r="1865" spans="2:2">
      <c r="B1865" s="165"/>
    </row>
    <row r="1866" spans="2:2">
      <c r="B1866" s="165"/>
    </row>
    <row r="1867" spans="2:2">
      <c r="B1867" s="165"/>
    </row>
    <row r="1868" spans="2:2">
      <c r="B1868" s="165"/>
    </row>
    <row r="1869" spans="2:2">
      <c r="B1869" s="165"/>
    </row>
    <row r="1870" spans="2:2">
      <c r="B1870" s="165"/>
    </row>
    <row r="1871" spans="2:2">
      <c r="B1871" s="165"/>
    </row>
    <row r="1872" spans="2:2">
      <c r="B1872" s="165"/>
    </row>
    <row r="1873" spans="2:2">
      <c r="B1873" s="165"/>
    </row>
    <row r="1874" spans="2:2">
      <c r="B1874" s="165"/>
    </row>
    <row r="1875" spans="2:2">
      <c r="B1875" s="165"/>
    </row>
  </sheetData>
  <sheetProtection algorithmName="SHA-512" hashValue="xhyxlygcwFMEIMAgwU9hRRvENtDsCMNxxXMgXVS55uOmZmTRPdTJsIiUfdVIv/3LLm/5/EosHyT9msb6dxP6Ew==" saltValue="9NcawPIL4iW2DS01TdCqdg==" spinCount="100000" sheet="1" objects="1" scenarios="1" selectLockedCells="1"/>
  <mergeCells count="14">
    <mergeCell ref="D64:E64"/>
    <mergeCell ref="D69:E69"/>
    <mergeCell ref="D57:E57"/>
    <mergeCell ref="A57:B57"/>
    <mergeCell ref="A1:E1"/>
    <mergeCell ref="A15:C15"/>
    <mergeCell ref="A46:F46"/>
    <mergeCell ref="A21:C21"/>
    <mergeCell ref="A67:B67"/>
    <mergeCell ref="A19:C19"/>
    <mergeCell ref="A13:C13"/>
    <mergeCell ref="A17:C17"/>
    <mergeCell ref="A3:B3"/>
    <mergeCell ref="D3:E3"/>
  </mergeCells>
  <phoneticPr fontId="0" type="noConversion"/>
  <conditionalFormatting sqref="B43:B44">
    <cfRule type="cellIs" dxfId="8" priority="2" operator="notEqual">
      <formula>0</formula>
    </cfRule>
  </conditionalFormatting>
  <conditionalFormatting sqref="D43:D44">
    <cfRule type="cellIs" dxfId="7" priority="1" operator="equal">
      <formula>"Any value other than - indicates an error in reconciling assets to liabilities"</formula>
    </cfRule>
  </conditionalFormatting>
  <conditionalFormatting sqref="E11 E13 E15 E17 E19">
    <cfRule type="containsText" dxfId="6" priority="6" operator="containsText" text="Yes">
      <formula>NOT(ISERROR(SEARCH("Yes",E11)))</formula>
    </cfRule>
    <cfRule type="containsText" dxfId="5" priority="7" operator="containsText" text="No">
      <formula>NOT(ISERROR(SEARCH("No",E11)))</formula>
    </cfRule>
  </conditionalFormatting>
  <conditionalFormatting sqref="F11">
    <cfRule type="cellIs" dxfId="4" priority="4" operator="equal">
      <formula>"Submitted Financial Statements Must Be Audited"</formula>
    </cfRule>
  </conditionalFormatting>
  <conditionalFormatting sqref="F13">
    <cfRule type="cellIs" dxfId="3" priority="3" operator="equal">
      <formula>"Submitted Financial Statements Must Be on a Comparable Basis"</formula>
    </cfRule>
  </conditionalFormatting>
  <dataValidations count="2">
    <dataValidation type="list" allowBlank="1" showInputMessage="1" showErrorMessage="1" sqref="E11 E17 E13 E19" xr:uid="{BFBC44B2-1571-4756-847D-6753E8B7A5D7}">
      <formula1>$E$76:$E$77</formula1>
    </dataValidation>
    <dataValidation type="list" allowBlank="1" showInputMessage="1" showErrorMessage="1" sqref="E15" xr:uid="{8F229E3E-F776-49B5-8D18-15F70E57BF65}">
      <formula1>$E$81:$E$82</formula1>
    </dataValidation>
  </dataValidations>
  <printOptions horizontalCentered="1" verticalCentered="1"/>
  <pageMargins left="0.25" right="0.25" top="0.48" bottom="0.44" header="0.18" footer="0.17"/>
  <pageSetup scale="61" orientation="portrait" r:id="rId1"/>
  <headerFooter alignWithMargins="0">
    <oddHeader>&amp;CFINANCIAL STATEMENT ANALYSIS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G4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4" sqref="E4"/>
    </sheetView>
  </sheetViews>
  <sheetFormatPr defaultColWidth="8.81640625" defaultRowHeight="15.5"/>
  <cols>
    <col min="1" max="1" width="8.81640625" style="134"/>
    <col min="2" max="2" width="34.7265625" style="206" customWidth="1"/>
    <col min="3" max="3" width="17.453125" style="134" customWidth="1"/>
    <col min="4" max="4" width="1" style="134" customWidth="1"/>
    <col min="5" max="5" width="43.54296875" style="134" customWidth="1"/>
    <col min="6" max="6" width="0.81640625" style="134" customWidth="1"/>
    <col min="7" max="7" width="21.81640625" style="134" customWidth="1"/>
    <col min="8" max="16384" width="8.81640625" style="134"/>
  </cols>
  <sheetData>
    <row r="1" spans="2:7">
      <c r="B1" s="201" t="s">
        <v>86</v>
      </c>
    </row>
    <row r="2" spans="2:7">
      <c r="B2" s="201" t="s">
        <v>87</v>
      </c>
    </row>
    <row r="3" spans="2:7">
      <c r="B3" s="202" t="s">
        <v>88</v>
      </c>
      <c r="C3" s="287">
        <f>+'Input Screen'!B5</f>
        <v>0</v>
      </c>
      <c r="D3" s="287"/>
      <c r="E3" s="287"/>
      <c r="F3" s="203"/>
    </row>
    <row r="4" spans="2:7">
      <c r="B4" s="202"/>
      <c r="C4" s="204"/>
      <c r="D4" s="204"/>
      <c r="E4" s="204"/>
      <c r="F4" s="149"/>
    </row>
    <row r="5" spans="2:7">
      <c r="B5" s="202" t="s">
        <v>89</v>
      </c>
      <c r="C5" s="288">
        <f>+'Input Screen'!E5</f>
        <v>0</v>
      </c>
      <c r="D5" s="288"/>
      <c r="E5" s="288"/>
      <c r="F5" s="205"/>
    </row>
    <row r="6" spans="2:7">
      <c r="C6" s="149"/>
      <c r="D6" s="149"/>
      <c r="E6" s="149"/>
      <c r="F6" s="149"/>
    </row>
    <row r="7" spans="2:7">
      <c r="B7" s="207" t="s">
        <v>90</v>
      </c>
      <c r="C7" s="208"/>
      <c r="D7" s="208"/>
      <c r="E7" s="209"/>
      <c r="F7" s="208"/>
      <c r="G7" s="208"/>
    </row>
    <row r="8" spans="2:7" ht="16" thickBot="1">
      <c r="B8" s="208"/>
      <c r="C8" s="208"/>
      <c r="D8" s="208"/>
      <c r="E8" s="208"/>
      <c r="F8" s="208"/>
      <c r="G8" s="208"/>
    </row>
    <row r="9" spans="2:7" ht="16" thickBot="1">
      <c r="B9" s="289" t="s">
        <v>91</v>
      </c>
      <c r="C9" s="290"/>
      <c r="D9" s="290"/>
      <c r="E9" s="290"/>
      <c r="F9" s="290"/>
      <c r="G9" s="291"/>
    </row>
    <row r="10" spans="2:7">
      <c r="B10" s="210" t="s">
        <v>19</v>
      </c>
      <c r="C10" s="211"/>
      <c r="D10" s="211"/>
      <c r="E10" s="212" t="s">
        <v>33</v>
      </c>
      <c r="F10" s="212"/>
      <c r="G10" s="213">
        <f>+'Input Screen'!B35</f>
        <v>0</v>
      </c>
    </row>
    <row r="11" spans="2:7">
      <c r="B11" s="210" t="s">
        <v>92</v>
      </c>
      <c r="C11" s="211">
        <f>+'Input Screen'!B32</f>
        <v>0</v>
      </c>
      <c r="D11" s="211"/>
      <c r="E11" s="212" t="s">
        <v>37</v>
      </c>
      <c r="F11" s="212"/>
      <c r="G11" s="213">
        <f>+'Input Screen'!B39</f>
        <v>0</v>
      </c>
    </row>
    <row r="12" spans="2:7">
      <c r="B12" s="210" t="s">
        <v>93</v>
      </c>
      <c r="C12" s="211">
        <f>+'Input Screen'!B27</f>
        <v>0</v>
      </c>
      <c r="D12" s="211"/>
      <c r="E12" s="212" t="s">
        <v>94</v>
      </c>
      <c r="F12" s="212"/>
      <c r="G12" s="213">
        <f>+G13-G10-G11</f>
        <v>0</v>
      </c>
    </row>
    <row r="13" spans="2:7">
      <c r="B13" s="210" t="s">
        <v>95</v>
      </c>
      <c r="C13" s="211">
        <f>+'Input Screen'!B33-'Summary Information'!C12-'Summary Information'!C11-'Summary Information'!C10</f>
        <v>0</v>
      </c>
      <c r="D13" s="211"/>
      <c r="E13" s="214" t="s">
        <v>38</v>
      </c>
      <c r="F13" s="214"/>
      <c r="G13" s="215">
        <f>+'Input Screen'!B40</f>
        <v>0</v>
      </c>
    </row>
    <row r="14" spans="2:7" ht="2.25" customHeight="1">
      <c r="B14" s="210"/>
      <c r="C14" s="211"/>
      <c r="D14" s="211"/>
      <c r="E14" s="212"/>
      <c r="F14" s="212"/>
      <c r="G14" s="213"/>
    </row>
    <row r="15" spans="2:7">
      <c r="B15" s="210"/>
      <c r="C15" s="211"/>
      <c r="D15" s="211"/>
      <c r="E15" s="212" t="s">
        <v>39</v>
      </c>
      <c r="F15" s="212"/>
      <c r="G15" s="213">
        <f>+'Input Screen'!B41</f>
        <v>0</v>
      </c>
    </row>
    <row r="16" spans="2:7">
      <c r="B16" s="210"/>
      <c r="C16" s="211"/>
      <c r="D16" s="211"/>
      <c r="E16" s="212" t="s">
        <v>96</v>
      </c>
      <c r="F16" s="212"/>
      <c r="G16" s="213">
        <f>+'Input Screen'!B42</f>
        <v>0</v>
      </c>
    </row>
    <row r="17" spans="2:7" ht="16" thickBot="1">
      <c r="B17" s="216" t="s">
        <v>32</v>
      </c>
      <c r="C17" s="217">
        <f>+'Input Screen'!B33</f>
        <v>0</v>
      </c>
      <c r="D17" s="217"/>
      <c r="E17" s="218" t="s">
        <v>97</v>
      </c>
      <c r="F17" s="218"/>
      <c r="G17" s="219">
        <f>+G16+G13</f>
        <v>0</v>
      </c>
    </row>
    <row r="18" spans="2:7" ht="4.5" customHeight="1" thickBot="1">
      <c r="B18" s="208"/>
      <c r="C18"/>
      <c r="D18"/>
      <c r="E18"/>
      <c r="F18"/>
      <c r="G18"/>
    </row>
    <row r="19" spans="2:7" ht="16" thickBot="1">
      <c r="B19" s="220" t="s">
        <v>98</v>
      </c>
      <c r="C19" s="221"/>
      <c r="D19" s="222"/>
      <c r="E19" s="220" t="s">
        <v>43</v>
      </c>
      <c r="F19" s="223"/>
      <c r="G19" s="221"/>
    </row>
    <row r="20" spans="2:7">
      <c r="B20" s="210" t="s">
        <v>99</v>
      </c>
      <c r="C20" s="224">
        <f>+'Input Screen'!E27</f>
        <v>0</v>
      </c>
      <c r="D20" s="225"/>
      <c r="E20" s="226" t="s">
        <v>76</v>
      </c>
      <c r="F20" s="227"/>
      <c r="G20" s="228" t="e">
        <f>+'Total Scoring'!G23</f>
        <v>#DIV/0!</v>
      </c>
    </row>
    <row r="21" spans="2:7">
      <c r="B21" s="210" t="s">
        <v>100</v>
      </c>
      <c r="C21" s="229">
        <f>+'Input Screen'!E29</f>
        <v>0</v>
      </c>
      <c r="D21" s="230"/>
      <c r="E21" s="231" t="str">
        <f>+'Input Screen'!A48</f>
        <v>Liquidity Ratios:</v>
      </c>
      <c r="F21" s="232"/>
      <c r="G21" s="233"/>
    </row>
    <row r="22" spans="2:7">
      <c r="B22" s="210" t="s">
        <v>101</v>
      </c>
      <c r="C22" s="229">
        <f>+C20-C21</f>
        <v>0</v>
      </c>
      <c r="D22" s="230"/>
      <c r="E22" s="270" t="str">
        <f>+'Input Screen'!A49</f>
        <v>Current Ratio</v>
      </c>
      <c r="F22" s="173"/>
      <c r="G22" s="234" t="e">
        <f>+'Input Screen'!B49</f>
        <v>#DIV/0!</v>
      </c>
    </row>
    <row r="23" spans="2:7">
      <c r="B23" s="210"/>
      <c r="C23" s="229"/>
      <c r="D23" s="230"/>
      <c r="E23" s="270" t="str">
        <f>+'Input Screen'!A50</f>
        <v>Net Working Capital Ratio</v>
      </c>
      <c r="F23" s="173"/>
      <c r="G23" s="234" t="e">
        <f>+'Input Screen'!B50</f>
        <v>#DIV/0!</v>
      </c>
    </row>
    <row r="24" spans="2:7">
      <c r="B24" s="210" t="s">
        <v>29</v>
      </c>
      <c r="C24" s="229">
        <f>+'Input Screen'!E30</f>
        <v>0</v>
      </c>
      <c r="D24" s="230"/>
      <c r="E24" s="270" t="str">
        <f>+'Input Screen'!A51</f>
        <v>Refund Ability (Acid Ratio)</v>
      </c>
      <c r="F24" s="173"/>
      <c r="G24" s="234" t="e">
        <f>+'Input Screen'!B51</f>
        <v>#DIV/0!</v>
      </c>
    </row>
    <row r="25" spans="2:7">
      <c r="B25" s="210"/>
      <c r="C25" s="229"/>
      <c r="D25" s="230"/>
      <c r="E25" s="235" t="str">
        <f>+'Input Screen'!A52</f>
        <v>Profitability Ratios:</v>
      </c>
      <c r="F25" s="173"/>
      <c r="G25" s="234"/>
    </row>
    <row r="26" spans="2:7">
      <c r="B26" s="210" t="s">
        <v>102</v>
      </c>
      <c r="C26" s="229">
        <f>+'Input Screen'!E25</f>
        <v>0</v>
      </c>
      <c r="D26" s="230"/>
      <c r="E26" s="270" t="str">
        <f>+'Input Screen'!A53</f>
        <v>Profit Margin on Total Revenue</v>
      </c>
      <c r="F26" s="173"/>
      <c r="G26" s="236" t="e">
        <f>+'Input Screen'!B53</f>
        <v>#DIV/0!</v>
      </c>
    </row>
    <row r="27" spans="2:7">
      <c r="B27" s="210"/>
      <c r="C27" s="237"/>
      <c r="D27"/>
      <c r="E27" s="270" t="str">
        <f>+'Input Screen'!A54</f>
        <v>Return on Equity</v>
      </c>
      <c r="F27" s="173"/>
      <c r="G27" s="236" t="e">
        <f>+'Input Screen'!B54</f>
        <v>#DIV/0!</v>
      </c>
    </row>
    <row r="28" spans="2:7" ht="16" thickBot="1">
      <c r="B28" s="238"/>
      <c r="C28" s="239"/>
      <c r="D28" s="240"/>
      <c r="E28" s="271" t="str">
        <f>+'Input Screen'!A55</f>
        <v>Return on Assets</v>
      </c>
      <c r="F28" s="241"/>
      <c r="G28" s="242" t="e">
        <f>+'Input Screen'!B55</f>
        <v>#DIV/0!</v>
      </c>
    </row>
    <row r="29" spans="2:7" ht="16" thickBot="1">
      <c r="B29" s="208"/>
      <c r="C29"/>
      <c r="D29"/>
      <c r="E29"/>
      <c r="F29"/>
      <c r="G29"/>
    </row>
    <row r="30" spans="2:7" ht="16" thickBot="1">
      <c r="B30" s="302" t="s">
        <v>103</v>
      </c>
      <c r="C30" s="303"/>
      <c r="D30"/>
      <c r="E30" s="243" t="e">
        <f>+'Altman Z Score'!O13</f>
        <v>#DIV/0!</v>
      </c>
      <c r="F30"/>
      <c r="G30" s="244" t="e">
        <f>IF(E30&gt;2.6,"Unlikely to Enter Bankruptcy",IF(E30&lt;1.1,"Headed Toward Bankruptcy","Can't be Determined"))</f>
        <v>#DIV/0!</v>
      </c>
    </row>
    <row r="31" spans="2:7" ht="16" thickBot="1"/>
    <row r="32" spans="2:7" ht="16" thickBot="1">
      <c r="B32" s="299" t="s">
        <v>104</v>
      </c>
      <c r="C32" s="300"/>
      <c r="D32" s="300"/>
      <c r="E32" s="300"/>
      <c r="F32" s="300"/>
      <c r="G32" s="301"/>
    </row>
    <row r="33" spans="2:7" ht="12.5">
      <c r="B33" s="292"/>
      <c r="C33" s="293"/>
      <c r="D33" s="293"/>
      <c r="E33" s="293"/>
      <c r="F33" s="293"/>
      <c r="G33" s="294"/>
    </row>
    <row r="34" spans="2:7" ht="12.5">
      <c r="B34" s="295"/>
      <c r="C34" s="293"/>
      <c r="D34" s="293"/>
      <c r="E34" s="293"/>
      <c r="F34" s="293"/>
      <c r="G34" s="294"/>
    </row>
    <row r="35" spans="2:7" ht="12.5">
      <c r="B35" s="295"/>
      <c r="C35" s="293"/>
      <c r="D35" s="293"/>
      <c r="E35" s="293"/>
      <c r="F35" s="293"/>
      <c r="G35" s="294"/>
    </row>
    <row r="36" spans="2:7" ht="12.5">
      <c r="B36" s="295"/>
      <c r="C36" s="293"/>
      <c r="D36" s="293"/>
      <c r="E36" s="293"/>
      <c r="F36" s="293"/>
      <c r="G36" s="294"/>
    </row>
    <row r="37" spans="2:7" ht="12.5">
      <c r="B37" s="295"/>
      <c r="C37" s="293"/>
      <c r="D37" s="293"/>
      <c r="E37" s="293"/>
      <c r="F37" s="293"/>
      <c r="G37" s="294"/>
    </row>
    <row r="38" spans="2:7" ht="12.5">
      <c r="B38" s="295"/>
      <c r="C38" s="293"/>
      <c r="D38" s="293"/>
      <c r="E38" s="293"/>
      <c r="F38" s="293"/>
      <c r="G38" s="294"/>
    </row>
    <row r="39" spans="2:7" ht="12.5">
      <c r="B39" s="295"/>
      <c r="C39" s="293"/>
      <c r="D39" s="293"/>
      <c r="E39" s="293"/>
      <c r="F39" s="293"/>
      <c r="G39" s="294"/>
    </row>
    <row r="40" spans="2:7" ht="13" thickBot="1">
      <c r="B40" s="296"/>
      <c r="C40" s="297"/>
      <c r="D40" s="297"/>
      <c r="E40" s="297"/>
      <c r="F40" s="297"/>
      <c r="G40" s="298"/>
    </row>
  </sheetData>
  <sheetProtection algorithmName="SHA-512" hashValue="lTj9g3jtyXgeoQ2GcyrGrWgBVr1R3iFu9FCPm4ePhJo/eYcv4GgrRAt56MyYeWUqT0PY+D91XAygadjZBIODbg==" saltValue="8IUYoHC9TjxfH8YQMO0s9g==" spinCount="100000" sheet="1" objects="1" scenarios="1" selectLockedCells="1"/>
  <mergeCells count="6">
    <mergeCell ref="C3:E3"/>
    <mergeCell ref="C5:E5"/>
    <mergeCell ref="B9:G9"/>
    <mergeCell ref="B33:G40"/>
    <mergeCell ref="B32:G32"/>
    <mergeCell ref="B30:C30"/>
  </mergeCells>
  <printOptions horizontalCentered="1" verticalCentered="1"/>
  <pageMargins left="0" right="0" top="0" bottom="0" header="0.3" footer="0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3D5C4-BFD7-4480-833E-AE75A0B0D340}">
  <sheetPr codeName="Sheet4">
    <tabColor theme="4"/>
  </sheetPr>
  <dimension ref="A1"/>
  <sheetViews>
    <sheetView workbookViewId="0">
      <selection activeCell="V22" sqref="V22"/>
    </sheetView>
  </sheetViews>
  <sheetFormatPr defaultRowHeight="12.5"/>
  <cols>
    <col min="11" max="11" width="7.7265625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1">
    <tabColor rgb="FFFF0000"/>
    <pageSetUpPr fitToPage="1"/>
  </sheetPr>
  <dimension ref="A1:AF116"/>
  <sheetViews>
    <sheetView workbookViewId="0">
      <pane ySplit="9" topLeftCell="A10" activePane="bottomLeft" state="frozen"/>
      <selection activeCell="B34" sqref="B34"/>
      <selection pane="bottomLeft" sqref="A1:M58"/>
    </sheetView>
  </sheetViews>
  <sheetFormatPr defaultRowHeight="12.5"/>
  <cols>
    <col min="1" max="1" width="25.54296875" customWidth="1"/>
    <col min="2" max="2" width="24" style="6" customWidth="1"/>
    <col min="3" max="3" width="14.453125" customWidth="1"/>
    <col min="4" max="4" width="6.81640625" bestFit="1" customWidth="1"/>
    <col min="5" max="5" width="5.7265625" customWidth="1"/>
    <col min="6" max="6" width="9.26953125" customWidth="1"/>
    <col min="7" max="7" width="23" customWidth="1"/>
    <col min="8" max="8" width="0.1796875" style="17" hidden="1" customWidth="1"/>
    <col min="9" max="9" width="13.54296875" style="6" bestFit="1" customWidth="1"/>
    <col min="10" max="11" width="10.26953125" style="6" bestFit="1" customWidth="1"/>
  </cols>
  <sheetData>
    <row r="1" spans="1:15" ht="13">
      <c r="A1" s="70" t="e">
        <f>+'Input Screen'!#REF!</f>
        <v>#REF!</v>
      </c>
    </row>
    <row r="3" spans="1:15" ht="13">
      <c r="A3" s="21" t="s">
        <v>105</v>
      </c>
      <c r="B3" s="45">
        <f>+'Input Screen'!B5</f>
        <v>0</v>
      </c>
      <c r="C3" s="45"/>
      <c r="D3" s="45"/>
      <c r="E3" s="45"/>
      <c r="F3" s="11"/>
      <c r="G3" s="7" t="s">
        <v>106</v>
      </c>
      <c r="H3" s="14"/>
      <c r="I3" s="7" t="s">
        <v>107</v>
      </c>
      <c r="J3" s="7" t="s">
        <v>108</v>
      </c>
      <c r="K3" s="22"/>
      <c r="L3" s="11"/>
      <c r="M3" s="11"/>
      <c r="N3" s="11"/>
      <c r="O3" s="11"/>
    </row>
    <row r="4" spans="1:15" ht="13">
      <c r="A4" s="21" t="s">
        <v>109</v>
      </c>
      <c r="B4" s="45">
        <f>+'Input Screen'!B6</f>
        <v>0</v>
      </c>
      <c r="C4" s="45"/>
      <c r="D4" s="45"/>
      <c r="E4" s="304"/>
      <c r="F4" s="305"/>
      <c r="G4" s="8" t="s">
        <v>110</v>
      </c>
      <c r="H4" s="15"/>
      <c r="I4" s="46">
        <v>55</v>
      </c>
      <c r="J4" s="46">
        <v>100</v>
      </c>
      <c r="K4" s="22"/>
      <c r="L4" s="11"/>
      <c r="M4" s="11"/>
      <c r="N4" s="11"/>
      <c r="O4" s="11"/>
    </row>
    <row r="5" spans="1:15" ht="13">
      <c r="A5" s="21" t="s">
        <v>111</v>
      </c>
      <c r="B5" s="45">
        <f>+'Input Screen'!B7</f>
        <v>0</v>
      </c>
      <c r="C5" s="47"/>
      <c r="D5" s="47"/>
      <c r="E5" s="305"/>
      <c r="F5" s="305"/>
      <c r="G5" s="8" t="s">
        <v>112</v>
      </c>
      <c r="H5" s="15"/>
      <c r="I5" s="46">
        <v>36</v>
      </c>
      <c r="J5" s="46">
        <v>55</v>
      </c>
      <c r="K5" s="22"/>
      <c r="L5" s="11"/>
      <c r="M5" s="11"/>
      <c r="N5" s="11"/>
      <c r="O5" s="11"/>
    </row>
    <row r="6" spans="1:15" ht="13">
      <c r="A6" s="21" t="s">
        <v>113</v>
      </c>
      <c r="B6" s="48">
        <f>+'Input Screen'!E5</f>
        <v>0</v>
      </c>
      <c r="C6" s="49"/>
      <c r="D6" s="49"/>
      <c r="E6" s="49"/>
      <c r="F6" s="11"/>
      <c r="G6" s="10" t="s">
        <v>114</v>
      </c>
      <c r="H6" s="16"/>
      <c r="I6" s="50">
        <v>0</v>
      </c>
      <c r="J6" s="50">
        <v>35</v>
      </c>
      <c r="K6" s="22"/>
      <c r="L6" s="11"/>
      <c r="M6" s="11"/>
      <c r="N6" s="11"/>
      <c r="O6" s="11"/>
    </row>
    <row r="7" spans="1:15" ht="13">
      <c r="A7" s="21" t="s">
        <v>115</v>
      </c>
      <c r="B7" s="48">
        <f>+'Input Screen'!E6</f>
        <v>0</v>
      </c>
      <c r="C7" s="49"/>
      <c r="D7" s="49"/>
      <c r="E7" s="49"/>
      <c r="F7" s="11"/>
      <c r="G7" s="11"/>
      <c r="I7" s="22"/>
      <c r="J7" s="22"/>
      <c r="K7" s="22"/>
      <c r="L7" s="11"/>
      <c r="M7" s="11"/>
      <c r="N7" s="11"/>
      <c r="O7" s="11"/>
    </row>
    <row r="8" spans="1:15" ht="13">
      <c r="A8" s="21" t="s">
        <v>116</v>
      </c>
      <c r="B8" s="45">
        <f>+'Input Screen'!E7</f>
        <v>0</v>
      </c>
      <c r="C8" s="49"/>
      <c r="D8" s="49"/>
      <c r="E8" s="49"/>
      <c r="F8" s="11"/>
      <c r="G8" s="20"/>
      <c r="H8" s="37"/>
      <c r="I8" s="22"/>
      <c r="J8" s="22"/>
      <c r="K8" s="22"/>
      <c r="L8" s="11"/>
      <c r="M8" s="11"/>
      <c r="N8" s="11"/>
      <c r="O8" s="11"/>
    </row>
    <row r="9" spans="1:15" ht="48.75" customHeight="1">
      <c r="A9" s="38" t="s">
        <v>117</v>
      </c>
      <c r="B9" s="117" t="e">
        <f>IF(G12="no","REVIEWED/COMPILED STATEMENTS NOT ALLOWED!!",IF(G14="no","Non Comparable Statements",IF(G16="no","Opinion not Unqualified",IF(G18="no","Not Current in its Debt Payments",IF(G23&lt;1.5,"FRC to Review - Low Composite",IF(SUM(I23:I29)&gt;100,"FORMULA ERROR",SUM(I23:I29)))))))</f>
        <v>#DIV/0!</v>
      </c>
      <c r="C9" s="63"/>
      <c r="D9" s="63"/>
      <c r="E9" s="49"/>
      <c r="F9" s="307" t="s">
        <v>118</v>
      </c>
      <c r="G9" s="308"/>
      <c r="H9" s="308"/>
      <c r="I9" s="308"/>
      <c r="J9" s="308"/>
      <c r="K9" s="22"/>
      <c r="L9" s="11"/>
      <c r="M9" s="11"/>
      <c r="N9" s="11"/>
      <c r="O9" s="11"/>
    </row>
    <row r="10" spans="1:15" ht="13">
      <c r="A10" s="11"/>
      <c r="B10" s="22"/>
      <c r="C10" s="11"/>
      <c r="D10" s="11"/>
      <c r="E10" s="11"/>
      <c r="F10" s="308"/>
      <c r="G10" s="308"/>
      <c r="H10" s="308"/>
      <c r="I10" s="308"/>
      <c r="J10" s="308"/>
      <c r="K10" s="28"/>
      <c r="L10" s="11"/>
      <c r="M10" s="11"/>
      <c r="N10" s="11"/>
      <c r="O10" s="11"/>
    </row>
    <row r="11" spans="1:15" ht="13">
      <c r="A11" s="11"/>
      <c r="B11" s="22"/>
      <c r="C11" s="11"/>
      <c r="D11" s="11"/>
      <c r="E11" s="11"/>
      <c r="F11" s="11"/>
      <c r="G11" s="11"/>
      <c r="I11" s="22"/>
      <c r="J11" s="28"/>
      <c r="K11" s="28"/>
      <c r="L11" s="11"/>
      <c r="M11" s="11"/>
      <c r="N11" s="11"/>
      <c r="O11" s="11"/>
    </row>
    <row r="12" spans="1:15" ht="17.25" customHeight="1">
      <c r="A12" s="62" t="s">
        <v>119</v>
      </c>
      <c r="B12" s="42"/>
      <c r="C12" s="42"/>
      <c r="D12" s="42"/>
      <c r="E12" s="42"/>
      <c r="F12" s="42"/>
      <c r="G12" s="51">
        <f>+'Input Screen'!E11</f>
        <v>0</v>
      </c>
      <c r="H12" s="39"/>
      <c r="I12" s="42"/>
      <c r="J12" s="27"/>
      <c r="K12" s="28"/>
      <c r="L12" s="11"/>
      <c r="M12" s="11"/>
      <c r="N12" s="11"/>
      <c r="O12" s="11"/>
    </row>
    <row r="13" spans="1:15" ht="17.25" customHeight="1">
      <c r="A13" s="272"/>
      <c r="B13" s="42"/>
      <c r="C13" s="42"/>
      <c r="D13" s="42"/>
      <c r="E13" s="42"/>
      <c r="F13" s="42"/>
      <c r="G13" s="51"/>
      <c r="H13" s="39"/>
      <c r="I13" s="42"/>
      <c r="J13" s="27"/>
      <c r="K13" s="28"/>
      <c r="L13" s="11"/>
      <c r="M13" s="11"/>
      <c r="N13" s="11"/>
      <c r="O13" s="11"/>
    </row>
    <row r="14" spans="1:15" ht="17.25" customHeight="1">
      <c r="A14" s="1" t="s">
        <v>120</v>
      </c>
      <c r="B14" s="42"/>
      <c r="C14" s="42"/>
      <c r="D14" s="42"/>
      <c r="E14" s="42"/>
      <c r="F14" s="42"/>
      <c r="G14" s="51">
        <f>+'Input Screen'!E13</f>
        <v>0</v>
      </c>
      <c r="H14" s="39"/>
      <c r="I14" s="42"/>
      <c r="J14" s="27"/>
      <c r="K14" s="28"/>
      <c r="L14" s="11"/>
      <c r="M14" s="11"/>
      <c r="N14" s="11"/>
      <c r="O14" s="11"/>
    </row>
    <row r="15" spans="1:15" ht="17.25" customHeight="1">
      <c r="A15" s="272"/>
      <c r="B15" s="42"/>
      <c r="C15" s="42"/>
      <c r="D15" s="42"/>
      <c r="E15" s="42"/>
      <c r="F15" s="42"/>
      <c r="G15" s="51"/>
      <c r="H15" s="39"/>
      <c r="I15" s="42"/>
      <c r="J15" s="27"/>
      <c r="K15" s="28"/>
      <c r="L15" s="11"/>
      <c r="M15" s="11"/>
      <c r="N15" s="11"/>
      <c r="O15" s="11"/>
    </row>
    <row r="16" spans="1:15" ht="17.25" customHeight="1">
      <c r="A16" s="62" t="s">
        <v>121</v>
      </c>
      <c r="B16" s="42"/>
      <c r="C16" s="42"/>
      <c r="D16" s="42"/>
      <c r="E16" s="42"/>
      <c r="F16" s="42"/>
      <c r="G16" s="51" t="str">
        <f>IF(G12="yes",'Input Screen'!E15,"N/A")</f>
        <v>N/A</v>
      </c>
      <c r="H16" s="39"/>
      <c r="I16" s="42"/>
      <c r="J16" s="27"/>
      <c r="K16" s="28"/>
      <c r="L16" s="11"/>
      <c r="M16" s="11"/>
      <c r="N16" s="11"/>
      <c r="O16" s="11"/>
    </row>
    <row r="17" spans="1:32" ht="17.25" customHeight="1">
      <c r="A17" s="52"/>
      <c r="B17" s="42"/>
      <c r="C17" s="42"/>
      <c r="D17" s="42"/>
      <c r="E17" s="42"/>
      <c r="F17" s="42"/>
      <c r="G17" s="42"/>
      <c r="H17" s="39"/>
      <c r="I17" s="42"/>
      <c r="J17" s="27"/>
      <c r="K17" s="28"/>
      <c r="L17" s="11"/>
      <c r="M17" s="11"/>
      <c r="N17" s="11"/>
      <c r="O17" s="11"/>
    </row>
    <row r="18" spans="1:32" ht="25.5" customHeight="1">
      <c r="A18" s="319" t="s">
        <v>122</v>
      </c>
      <c r="B18" s="319"/>
      <c r="C18" s="319"/>
      <c r="D18" s="319"/>
      <c r="E18" s="42"/>
      <c r="F18" s="42"/>
      <c r="G18" s="51">
        <f>+'Input Screen'!E19</f>
        <v>0</v>
      </c>
      <c r="H18" s="39"/>
      <c r="I18" s="42"/>
      <c r="J18" s="27"/>
      <c r="K18" s="28"/>
      <c r="L18" s="11"/>
      <c r="M18" s="11"/>
      <c r="N18" s="11"/>
      <c r="O18" s="11"/>
    </row>
    <row r="19" spans="1:32" ht="17.25" customHeight="1">
      <c r="A19" s="52"/>
      <c r="B19" s="42"/>
      <c r="C19" s="42"/>
      <c r="D19" s="42"/>
      <c r="E19" s="42"/>
      <c r="F19" s="42"/>
      <c r="G19" s="42"/>
      <c r="H19" s="39"/>
      <c r="I19" s="42"/>
      <c r="J19" s="27"/>
      <c r="K19" s="28"/>
      <c r="L19" s="11"/>
      <c r="M19" s="11"/>
      <c r="N19" s="11"/>
      <c r="O19" s="11"/>
    </row>
    <row r="20" spans="1:32" ht="17.25" customHeight="1">
      <c r="A20" s="53" t="s">
        <v>123</v>
      </c>
      <c r="B20" s="42"/>
      <c r="C20" s="42"/>
      <c r="D20" s="42"/>
      <c r="E20" s="42"/>
      <c r="F20" s="42"/>
      <c r="G20" s="42"/>
      <c r="H20" s="40"/>
      <c r="I20" s="43"/>
      <c r="J20" s="27"/>
      <c r="K20" s="28"/>
      <c r="L20" s="11"/>
      <c r="M20" s="11"/>
      <c r="N20" s="11"/>
      <c r="O20" s="11"/>
    </row>
    <row r="21" spans="1:32" ht="17.25" customHeight="1">
      <c r="A21" s="53" t="s">
        <v>124</v>
      </c>
      <c r="B21" s="42"/>
      <c r="C21" s="42"/>
      <c r="D21" s="42"/>
      <c r="E21" s="42"/>
      <c r="F21" s="42"/>
      <c r="G21" s="54" t="s">
        <v>125</v>
      </c>
      <c r="H21" s="39"/>
      <c r="I21" s="54" t="s">
        <v>126</v>
      </c>
      <c r="J21" s="310" t="s">
        <v>76</v>
      </c>
      <c r="K21" s="311"/>
      <c r="L21" s="311"/>
      <c r="M21" s="312"/>
      <c r="N21" s="11"/>
      <c r="O21" s="11"/>
    </row>
    <row r="22" spans="1:32" ht="17.25" customHeight="1" thickBot="1">
      <c r="A22" s="52"/>
      <c r="B22" s="42"/>
      <c r="C22" s="42"/>
      <c r="D22" s="42"/>
      <c r="E22" s="42"/>
      <c r="F22" s="42"/>
      <c r="G22" s="55"/>
      <c r="H22" s="39"/>
      <c r="I22" s="56"/>
      <c r="J22" s="65" t="s">
        <v>127</v>
      </c>
      <c r="K22" s="313" t="s">
        <v>128</v>
      </c>
      <c r="L22" s="314"/>
      <c r="M22" s="315"/>
      <c r="N22" s="11"/>
      <c r="O22" s="11"/>
    </row>
    <row r="23" spans="1:32" ht="17.25" customHeight="1" thickBot="1">
      <c r="A23" s="62" t="s">
        <v>129</v>
      </c>
      <c r="B23" s="320" t="s">
        <v>130</v>
      </c>
      <c r="C23" s="321"/>
      <c r="D23" s="321"/>
      <c r="E23" s="322"/>
      <c r="F23" s="69">
        <f>+'Input Screen'!E21</f>
        <v>0</v>
      </c>
      <c r="G23" s="68" t="e">
        <f>+IF('Input Screen'!E52&gt;3,3,'Input Screen'!E52)</f>
        <v>#DIV/0!</v>
      </c>
      <c r="H23" s="41"/>
      <c r="I23" s="56" t="e">
        <f>IF(G23&lt;-1,0,VLOOKUP(G23,csranktotal,2,TRUE))</f>
        <v>#DIV/0!</v>
      </c>
      <c r="J23" s="65" t="s">
        <v>131</v>
      </c>
      <c r="K23" s="313" t="s">
        <v>132</v>
      </c>
      <c r="L23" s="314"/>
      <c r="M23" s="315"/>
      <c r="N23" s="11"/>
      <c r="O23" s="11"/>
    </row>
    <row r="24" spans="1:32" ht="17.25" customHeight="1" thickBot="1">
      <c r="A24" s="52"/>
      <c r="B24" s="42"/>
      <c r="C24" s="320" t="s">
        <v>133</v>
      </c>
      <c r="D24" s="321"/>
      <c r="E24" s="322"/>
      <c r="F24" s="87" t="e">
        <f>+G23-F23</f>
        <v>#DIV/0!</v>
      </c>
      <c r="G24" s="71"/>
      <c r="H24" s="40"/>
      <c r="I24" s="56"/>
      <c r="J24" s="66" t="s">
        <v>134</v>
      </c>
      <c r="K24" s="316" t="s">
        <v>135</v>
      </c>
      <c r="L24" s="317"/>
      <c r="M24" s="318"/>
      <c r="N24" s="11"/>
      <c r="O24" s="11"/>
    </row>
    <row r="25" spans="1:32" ht="17.25" customHeight="1">
      <c r="A25" s="62" t="s">
        <v>136</v>
      </c>
      <c r="B25" s="42"/>
      <c r="C25" s="42"/>
      <c r="D25" s="42"/>
      <c r="E25" s="42"/>
      <c r="F25" s="42"/>
      <c r="G25" s="57" t="e">
        <f>+'Input Screen'!B51</f>
        <v>#DIV/0!</v>
      </c>
      <c r="H25" s="40"/>
      <c r="I25" s="56" t="e">
        <f>IF(G25&lt;1,-10,IF(G25&gt;=1,IF(G25&lt;=1.25,2.5,IF(G25&lt;=2,5,10))))</f>
        <v>#DIV/0!</v>
      </c>
      <c r="J25" s="35"/>
      <c r="K25" s="28"/>
      <c r="L25" s="11"/>
      <c r="M25" s="11"/>
      <c r="N25" s="11"/>
      <c r="O25" s="11"/>
    </row>
    <row r="26" spans="1:32" ht="17.25" customHeight="1">
      <c r="A26" s="52"/>
      <c r="B26" s="42"/>
      <c r="C26" s="42"/>
      <c r="D26" s="42"/>
      <c r="E26" s="42"/>
      <c r="F26" s="42"/>
      <c r="G26" s="57"/>
      <c r="H26" s="40"/>
      <c r="I26" s="56"/>
      <c r="J26" s="35"/>
      <c r="K26" s="28"/>
      <c r="L26" s="11"/>
      <c r="M26" s="11"/>
      <c r="N26" s="11"/>
      <c r="O26" s="11"/>
    </row>
    <row r="27" spans="1:32" ht="17.25" customHeight="1">
      <c r="A27" s="62" t="s">
        <v>137</v>
      </c>
      <c r="B27" s="42"/>
      <c r="C27" s="42"/>
      <c r="D27" s="42"/>
      <c r="E27" s="42"/>
      <c r="F27" s="42"/>
      <c r="G27" s="72" t="e">
        <f>+'Input Screen'!E26/'Input Screen'!E27</f>
        <v>#DIV/0!</v>
      </c>
      <c r="H27" s="39"/>
      <c r="I27" s="56" t="e">
        <f>IF(G27&lt;0,-5,IF(G27&gt;=0,IF(G27&lt;=0.05,5,IF(G27&lt;=0.1,10,IF(G27&lt;=0.15,15,IF(G27&lt;=0.2,20,IF(G27&lt;=1,25)))))))</f>
        <v>#DIV/0!</v>
      </c>
      <c r="J27" s="35"/>
      <c r="K27" s="28"/>
      <c r="L27" s="11"/>
      <c r="M27" s="11"/>
      <c r="N27" s="11"/>
      <c r="O27" s="11"/>
    </row>
    <row r="28" spans="1:32" ht="17.25" customHeight="1">
      <c r="A28" s="52"/>
      <c r="B28" s="42"/>
      <c r="C28" s="42"/>
      <c r="D28" s="42"/>
      <c r="E28" s="42"/>
      <c r="F28" s="42"/>
      <c r="G28" s="56"/>
      <c r="H28" s="39"/>
      <c r="I28" s="56"/>
      <c r="J28" s="35"/>
      <c r="K28" s="28"/>
      <c r="L28" s="11"/>
      <c r="M28" s="11"/>
      <c r="N28" s="11"/>
      <c r="O28" s="11"/>
    </row>
    <row r="29" spans="1:32" ht="17.25" customHeight="1">
      <c r="A29" s="62" t="s">
        <v>138</v>
      </c>
      <c r="B29" s="42"/>
      <c r="C29" s="42"/>
      <c r="D29" s="42"/>
      <c r="E29" s="42"/>
      <c r="F29" s="42"/>
      <c r="G29" s="58">
        <f>+'Input Screen'!B42</f>
        <v>0</v>
      </c>
      <c r="H29" s="39"/>
      <c r="I29" s="58">
        <f>IF(G29&lt;1,0,IF(G29&gt;=0,IF(G29&lt;=10000,5,IF(G29&lt;=50000,10,IF(G29&lt;=250000,12,IF(G29&lt;=500000,15,IF(G29&lt;=1000000,20,25)))))))</f>
        <v>0</v>
      </c>
      <c r="J29" s="35"/>
      <c r="K29" s="28"/>
      <c r="L29" s="11"/>
      <c r="M29" s="11"/>
      <c r="N29" s="11"/>
      <c r="O29" s="11"/>
    </row>
    <row r="30" spans="1:32" ht="17.25" customHeight="1">
      <c r="A30" s="42"/>
      <c r="B30" s="42"/>
      <c r="C30" s="42"/>
      <c r="D30" s="42"/>
      <c r="E30" s="42"/>
      <c r="F30" s="42"/>
      <c r="G30" s="43"/>
      <c r="H30" s="40"/>
      <c r="I30" s="43"/>
      <c r="J30" s="27"/>
      <c r="K30" s="28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 spans="1:32" ht="17.25" customHeight="1">
      <c r="A31" s="42"/>
      <c r="B31" s="42"/>
      <c r="C31" s="42"/>
      <c r="D31" s="42"/>
      <c r="E31" s="42"/>
      <c r="F31" s="42"/>
      <c r="G31" s="43"/>
      <c r="H31" s="40"/>
      <c r="I31" s="44" t="e">
        <f>SUM(I23:I29)</f>
        <v>#DIV/0!</v>
      </c>
      <c r="J31" s="27"/>
      <c r="K31" s="28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 spans="1:32" ht="17.25" customHeight="1">
      <c r="A32" s="11"/>
      <c r="B32" s="22"/>
      <c r="C32" s="11"/>
      <c r="D32" s="11"/>
      <c r="E32" s="11"/>
      <c r="F32" s="11"/>
      <c r="G32" s="26"/>
      <c r="H32" s="18"/>
      <c r="I32" s="26"/>
      <c r="J32" s="27"/>
      <c r="K32" s="28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</row>
    <row r="33" spans="1:32" ht="17.25" customHeight="1">
      <c r="A33" s="64" t="s">
        <v>139</v>
      </c>
      <c r="B33" s="22"/>
      <c r="C33" s="11"/>
      <c r="D33" s="11"/>
      <c r="E33" s="11"/>
      <c r="F33" s="11"/>
      <c r="G33" s="26"/>
      <c r="H33" s="18"/>
      <c r="I33" s="26"/>
      <c r="J33" s="27"/>
      <c r="K33" s="28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</row>
    <row r="34" spans="1:32" ht="17.25" customHeight="1">
      <c r="A34" s="29"/>
      <c r="B34" s="22"/>
      <c r="C34" s="30"/>
      <c r="D34" s="11"/>
      <c r="E34" s="30"/>
      <c r="F34" s="11"/>
      <c r="G34" s="13"/>
      <c r="H34" s="18"/>
      <c r="I34" s="26"/>
      <c r="J34" s="27"/>
      <c r="K34" s="28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 spans="1:32" ht="17.25" customHeight="1">
      <c r="A35" s="324" t="s">
        <v>140</v>
      </c>
      <c r="B35" s="325"/>
      <c r="C35" s="325"/>
      <c r="D35" s="325"/>
      <c r="E35" s="325"/>
      <c r="F35" s="325"/>
      <c r="G35" s="325"/>
      <c r="H35" s="325"/>
      <c r="I35" s="326"/>
      <c r="J35" s="27"/>
      <c r="K35" s="28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</row>
    <row r="36" spans="1:32" ht="17.25" customHeight="1">
      <c r="A36" s="77"/>
      <c r="B36" s="22"/>
      <c r="C36" s="11"/>
      <c r="D36" s="11"/>
      <c r="E36" s="11"/>
      <c r="F36" s="11"/>
      <c r="G36" s="13"/>
      <c r="H36" s="18"/>
      <c r="I36" s="84" t="s">
        <v>141</v>
      </c>
      <c r="J36" s="27"/>
      <c r="K36" s="28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ht="17.25" customHeight="1">
      <c r="A37" s="78" t="s">
        <v>129</v>
      </c>
      <c r="B37" s="323"/>
      <c r="C37" s="323"/>
      <c r="D37" s="323"/>
      <c r="E37" s="323"/>
      <c r="F37" s="73"/>
      <c r="G37" s="74"/>
      <c r="H37" s="75"/>
      <c r="I37" s="56" t="s">
        <v>142</v>
      </c>
      <c r="J37" s="27"/>
      <c r="K37" s="28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</row>
    <row r="38" spans="1:32" ht="17.25" customHeight="1">
      <c r="A38" s="79"/>
      <c r="B38" s="42"/>
      <c r="C38" s="323"/>
      <c r="D38" s="323"/>
      <c r="E38" s="323"/>
      <c r="F38" s="73"/>
      <c r="G38" s="76"/>
      <c r="H38" s="75"/>
      <c r="I38" s="56"/>
      <c r="J38" s="27"/>
      <c r="K38" s="28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 spans="1:32" ht="17.25" customHeight="1">
      <c r="A39" s="78" t="s">
        <v>136</v>
      </c>
      <c r="B39" s="42"/>
      <c r="C39" s="42"/>
      <c r="D39" s="42"/>
      <c r="E39" s="42"/>
      <c r="F39" s="73"/>
      <c r="G39" s="76"/>
      <c r="H39" s="75"/>
      <c r="I39" s="85" t="s">
        <v>143</v>
      </c>
      <c r="J39" s="27"/>
      <c r="K39" s="28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 spans="1:32" ht="17.25" customHeight="1">
      <c r="A40" s="79"/>
      <c r="B40" s="42"/>
      <c r="C40" s="42"/>
      <c r="D40" s="42"/>
      <c r="E40" s="42"/>
      <c r="F40" s="73"/>
      <c r="G40" s="76"/>
      <c r="H40" s="75"/>
      <c r="I40" s="56"/>
      <c r="J40" s="27"/>
      <c r="K40" s="28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</row>
    <row r="41" spans="1:32" ht="17.25" customHeight="1">
      <c r="A41" s="78" t="s">
        <v>137</v>
      </c>
      <c r="B41" s="42"/>
      <c r="C41" s="42"/>
      <c r="D41" s="42"/>
      <c r="E41" s="42"/>
      <c r="F41" s="73"/>
      <c r="G41" s="73"/>
      <c r="H41" s="75"/>
      <c r="I41" s="85" t="s">
        <v>144</v>
      </c>
      <c r="J41" s="27"/>
      <c r="K41" s="28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  <row r="42" spans="1:32" ht="17.25" customHeight="1">
      <c r="A42" s="79"/>
      <c r="B42" s="42"/>
      <c r="C42" s="42"/>
      <c r="D42" s="42"/>
      <c r="E42" s="42"/>
      <c r="F42" s="73"/>
      <c r="G42" s="73"/>
      <c r="H42" s="75"/>
      <c r="I42" s="56"/>
      <c r="J42" s="27"/>
      <c r="K42" s="28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</row>
    <row r="43" spans="1:32" ht="17.25" customHeight="1">
      <c r="A43" s="80" t="s">
        <v>138</v>
      </c>
      <c r="B43" s="81"/>
      <c r="C43" s="81"/>
      <c r="D43" s="81"/>
      <c r="E43" s="81"/>
      <c r="F43" s="82"/>
      <c r="G43" s="82"/>
      <c r="H43" s="83"/>
      <c r="I43" s="86" t="s">
        <v>145</v>
      </c>
      <c r="J43" s="27"/>
      <c r="K43" s="28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</row>
    <row r="44" spans="1:32" ht="31.5" customHeight="1">
      <c r="A44" s="309"/>
      <c r="B44" s="309"/>
      <c r="C44" s="31"/>
      <c r="D44" s="31"/>
      <c r="E44" s="31"/>
      <c r="F44" s="11"/>
      <c r="G44" s="11"/>
      <c r="H44" s="23"/>
      <c r="I44" s="26"/>
      <c r="J44" s="28"/>
      <c r="K44" s="28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</row>
    <row r="45" spans="1:32" ht="17.25" customHeight="1">
      <c r="A45" s="11"/>
      <c r="B45" s="22"/>
      <c r="C45" s="11"/>
      <c r="D45" s="11"/>
      <c r="E45" s="11"/>
      <c r="F45" s="11"/>
      <c r="G45" s="11"/>
      <c r="H45" s="18"/>
      <c r="I45" s="26"/>
      <c r="J45" s="27"/>
      <c r="K45" s="28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</row>
    <row r="46" spans="1:32" ht="36.75" customHeight="1">
      <c r="A46" s="306"/>
      <c r="B46" s="305"/>
      <c r="C46" s="305"/>
      <c r="D46" s="305"/>
      <c r="E46" s="11"/>
      <c r="F46" s="11"/>
      <c r="G46" s="11"/>
      <c r="H46" s="23"/>
      <c r="I46" s="26"/>
      <c r="J46" s="28"/>
      <c r="K46" s="28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</row>
    <row r="47" spans="1:32" ht="17.25" customHeight="1">
      <c r="A47" s="11"/>
      <c r="B47" s="22"/>
      <c r="C47" s="11"/>
      <c r="D47" s="11"/>
      <c r="E47" s="11"/>
      <c r="F47" s="11"/>
      <c r="G47" s="11"/>
      <c r="H47" s="18"/>
      <c r="I47" s="26"/>
      <c r="J47" s="27"/>
      <c r="K47" s="28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</row>
    <row r="48" spans="1:32" ht="17.25" customHeight="1">
      <c r="A48" s="32"/>
      <c r="B48" s="22"/>
      <c r="C48" s="11"/>
      <c r="D48" s="11"/>
      <c r="E48" s="11"/>
      <c r="F48" s="11"/>
      <c r="G48" s="11"/>
      <c r="H48" s="24"/>
      <c r="I48" s="25"/>
      <c r="J48" s="27"/>
      <c r="K48" s="28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 spans="1:32" ht="17.25" customHeight="1">
      <c r="A49" s="11"/>
      <c r="B49" s="22"/>
      <c r="C49" s="11"/>
      <c r="D49" s="11"/>
      <c r="E49" s="11"/>
      <c r="F49" s="11"/>
      <c r="G49" s="11"/>
      <c r="H49" s="18"/>
      <c r="I49" s="26"/>
      <c r="J49" s="27"/>
      <c r="K49" s="28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</row>
    <row r="50" spans="1:32" ht="42" customHeight="1">
      <c r="A50" s="306"/>
      <c r="B50" s="305"/>
      <c r="C50" s="305"/>
      <c r="D50" s="305"/>
      <c r="E50" s="11"/>
      <c r="F50" s="11"/>
      <c r="G50" s="11"/>
      <c r="H50" s="23"/>
      <c r="I50" s="26"/>
      <c r="J50" s="27"/>
      <c r="K50" s="28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 spans="1:32" ht="17.25" customHeight="1">
      <c r="A51" s="11"/>
      <c r="B51" s="22"/>
      <c r="C51" s="11"/>
      <c r="D51" s="11"/>
      <c r="E51" s="11"/>
      <c r="F51" s="11"/>
      <c r="G51" s="11"/>
      <c r="H51" s="18"/>
      <c r="I51" s="26"/>
      <c r="J51" s="27"/>
      <c r="K51" s="28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</row>
    <row r="52" spans="1:32" ht="17.25" customHeight="1">
      <c r="A52" s="11"/>
      <c r="B52" s="22"/>
      <c r="C52" s="11"/>
      <c r="D52" s="11"/>
      <c r="E52" s="11"/>
      <c r="F52" s="11"/>
      <c r="G52" s="11"/>
      <c r="H52" s="18"/>
      <c r="I52" s="26"/>
      <c r="J52" s="27"/>
      <c r="K52" s="28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</row>
    <row r="53" spans="1:32" ht="17.25" customHeight="1">
      <c r="A53" s="11"/>
      <c r="B53" s="22"/>
      <c r="C53" s="11"/>
      <c r="D53" s="11"/>
      <c r="E53" s="11"/>
      <c r="F53" s="11"/>
      <c r="G53" s="11"/>
      <c r="H53" s="18"/>
      <c r="I53" s="26"/>
      <c r="J53" s="27"/>
      <c r="K53" s="28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</row>
    <row r="54" spans="1:32" ht="17.25" customHeight="1">
      <c r="A54" s="11" t="s">
        <v>146</v>
      </c>
      <c r="B54" s="22"/>
      <c r="C54" s="11"/>
      <c r="D54" s="11"/>
      <c r="E54" s="11"/>
      <c r="F54" s="11"/>
      <c r="G54" s="11"/>
      <c r="I54" s="22"/>
      <c r="J54" s="34"/>
      <c r="K54" s="9"/>
      <c r="L54" s="11"/>
      <c r="M54" s="11"/>
      <c r="N54" s="11"/>
      <c r="O54" s="11"/>
    </row>
    <row r="55" spans="1:32" ht="17.25" customHeight="1">
      <c r="A55" s="11"/>
      <c r="B55" s="22"/>
      <c r="C55" s="11"/>
      <c r="D55" s="11"/>
      <c r="E55" s="11"/>
      <c r="F55" s="11" t="s">
        <v>147</v>
      </c>
      <c r="G55" s="12" t="e">
        <f>ROUND(#REF!,1)</f>
        <v>#REF!</v>
      </c>
      <c r="H55" s="19"/>
      <c r="I55" s="36"/>
      <c r="J55" s="34"/>
      <c r="K55" s="9"/>
      <c r="L55" s="11"/>
      <c r="M55" s="11"/>
      <c r="N55" s="11"/>
      <c r="O55" s="11"/>
    </row>
    <row r="56" spans="1:32" ht="17.25" customHeight="1">
      <c r="A56" s="11"/>
      <c r="B56" s="22"/>
      <c r="C56" s="11"/>
      <c r="D56" s="11"/>
      <c r="E56" s="11"/>
      <c r="F56" s="11" t="s">
        <v>148</v>
      </c>
      <c r="G56" s="13" t="e">
        <f>G55-G23</f>
        <v>#REF!</v>
      </c>
      <c r="H56" s="18"/>
      <c r="I56" s="36"/>
      <c r="J56" s="34"/>
      <c r="K56" s="9"/>
      <c r="L56" s="11"/>
      <c r="M56" s="11"/>
      <c r="N56" s="11"/>
      <c r="O56" s="11"/>
    </row>
    <row r="57" spans="1:32" ht="17.25" customHeight="1">
      <c r="A57" s="11"/>
      <c r="B57" s="22"/>
      <c r="C57" s="11"/>
      <c r="D57" s="11"/>
      <c r="E57" s="11"/>
      <c r="F57" s="11"/>
      <c r="G57" s="11"/>
      <c r="I57" s="36"/>
      <c r="J57" s="34"/>
      <c r="K57" s="9"/>
      <c r="L57" s="11"/>
      <c r="M57" s="11"/>
      <c r="N57" s="11"/>
      <c r="O57" s="11"/>
    </row>
    <row r="58" spans="1:32" ht="17.25" customHeight="1">
      <c r="A58" s="59" t="s">
        <v>149</v>
      </c>
      <c r="B58" s="22"/>
      <c r="C58" s="11"/>
      <c r="D58" s="11"/>
      <c r="E58" s="11"/>
      <c r="F58" s="11"/>
      <c r="G58" s="11"/>
      <c r="I58" s="60" t="e">
        <f>SUM(I20:I53)</f>
        <v>#DIV/0!</v>
      </c>
      <c r="J58" s="61">
        <f>SUM(J12:J54)</f>
        <v>0</v>
      </c>
      <c r="K58" s="33">
        <f>SUM(K12:K54)</f>
        <v>0</v>
      </c>
      <c r="L58" s="11"/>
      <c r="M58" s="11"/>
      <c r="N58" s="11"/>
      <c r="O58" s="11"/>
    </row>
    <row r="59" spans="1:32" ht="17.25" customHeight="1">
      <c r="A59" s="11"/>
      <c r="B59" s="22"/>
      <c r="C59" s="11"/>
      <c r="D59" s="11"/>
      <c r="E59" s="11"/>
      <c r="F59" s="11"/>
      <c r="G59" s="11"/>
      <c r="I59" s="22"/>
      <c r="J59" s="22"/>
      <c r="K59" s="22"/>
      <c r="L59" s="11"/>
      <c r="M59" s="11"/>
      <c r="N59" s="11"/>
      <c r="O59" s="11"/>
    </row>
    <row r="60" spans="1:32" ht="17.25" customHeight="1">
      <c r="A60" s="11"/>
      <c r="B60" s="22"/>
      <c r="C60" s="11"/>
      <c r="D60" s="11"/>
      <c r="E60" s="11"/>
      <c r="F60" s="11"/>
      <c r="G60" s="11"/>
      <c r="I60" s="22"/>
      <c r="J60" s="22"/>
      <c r="K60" s="22"/>
      <c r="L60" s="11"/>
      <c r="M60" s="11"/>
      <c r="N60" s="11"/>
      <c r="O60" s="11"/>
    </row>
    <row r="61" spans="1:32" ht="17.25" customHeight="1">
      <c r="A61" s="11"/>
      <c r="B61" s="22"/>
      <c r="C61" s="11"/>
      <c r="D61" s="11"/>
      <c r="E61" s="11"/>
      <c r="F61" s="11"/>
      <c r="G61" s="11"/>
      <c r="I61" s="22"/>
      <c r="J61" s="22"/>
      <c r="K61" s="22"/>
      <c r="L61" s="11"/>
      <c r="M61" s="11"/>
      <c r="N61" s="11"/>
      <c r="O61" s="11"/>
    </row>
    <row r="62" spans="1:32" ht="17.25" customHeight="1">
      <c r="A62" s="11"/>
      <c r="B62" s="22"/>
      <c r="C62" s="11"/>
      <c r="D62" s="11"/>
      <c r="E62" s="11"/>
      <c r="F62" s="11"/>
      <c r="G62" s="11"/>
      <c r="I62" s="22"/>
      <c r="J62" s="22"/>
      <c r="K62" s="22"/>
      <c r="L62" s="11"/>
      <c r="M62" s="11"/>
      <c r="N62" s="11"/>
      <c r="O62" s="11"/>
    </row>
    <row r="63" spans="1:32" ht="17.25" customHeight="1">
      <c r="A63" s="11"/>
      <c r="B63" s="22"/>
      <c r="C63" s="11"/>
      <c r="D63" s="11"/>
      <c r="E63" s="11"/>
      <c r="F63" s="11"/>
      <c r="G63" s="11"/>
      <c r="I63" s="22"/>
      <c r="J63" s="22"/>
      <c r="K63" s="22"/>
      <c r="L63" s="11"/>
      <c r="M63" s="11"/>
      <c r="N63" s="11"/>
      <c r="O63" s="11"/>
    </row>
    <row r="64" spans="1:32" ht="17.25" customHeight="1">
      <c r="A64" s="11"/>
      <c r="B64" s="22"/>
      <c r="C64" s="11"/>
      <c r="D64" s="11"/>
      <c r="E64" s="11"/>
      <c r="F64" s="11"/>
      <c r="G64" s="11"/>
      <c r="I64" s="22"/>
      <c r="J64" s="22"/>
      <c r="K64" s="22"/>
      <c r="L64" s="11"/>
      <c r="M64" s="11"/>
      <c r="N64" s="11"/>
      <c r="O64" s="11"/>
    </row>
    <row r="65" spans="1:15" ht="17.25" customHeight="1">
      <c r="A65" s="11"/>
      <c r="B65" s="22"/>
      <c r="C65" s="11"/>
      <c r="D65" s="11"/>
      <c r="E65" s="11"/>
      <c r="F65" s="11"/>
      <c r="G65" s="11"/>
      <c r="I65" s="22"/>
      <c r="J65" s="22"/>
      <c r="K65" s="22"/>
      <c r="L65" s="11"/>
      <c r="M65" s="11"/>
      <c r="N65" s="11"/>
      <c r="O65" s="11"/>
    </row>
    <row r="66" spans="1:15" ht="17.25" customHeight="1">
      <c r="A66" s="11"/>
      <c r="B66" s="22"/>
      <c r="C66" s="11"/>
      <c r="D66" s="11"/>
      <c r="E66" s="11"/>
      <c r="F66" s="11"/>
      <c r="G66" s="11"/>
      <c r="I66" s="22"/>
      <c r="J66" s="22"/>
      <c r="K66" s="22"/>
      <c r="L66" s="11"/>
      <c r="M66" s="11"/>
      <c r="N66" s="11"/>
      <c r="O66" s="11"/>
    </row>
    <row r="67" spans="1:15" ht="17.25" customHeight="1">
      <c r="A67" s="11"/>
      <c r="B67" s="22"/>
      <c r="C67" s="11"/>
      <c r="D67" s="11"/>
      <c r="E67" s="11"/>
      <c r="F67" s="11"/>
      <c r="G67" s="11"/>
      <c r="I67" s="22"/>
      <c r="J67" s="22"/>
      <c r="K67" s="22"/>
      <c r="L67" s="11"/>
      <c r="M67" s="11"/>
      <c r="N67" s="11"/>
      <c r="O67" s="11"/>
    </row>
    <row r="68" spans="1:15" ht="17.25" customHeight="1">
      <c r="A68" s="11"/>
      <c r="B68" s="22"/>
      <c r="C68" s="11"/>
      <c r="D68" s="11"/>
      <c r="E68" s="11"/>
      <c r="F68" s="11"/>
      <c r="G68" s="11"/>
      <c r="I68" s="22"/>
      <c r="J68" s="22"/>
      <c r="K68" s="22"/>
      <c r="L68" s="11"/>
      <c r="M68" s="11"/>
      <c r="N68" s="11"/>
      <c r="O68" s="11"/>
    </row>
    <row r="69" spans="1:15" ht="17.25" customHeight="1">
      <c r="A69" s="11"/>
      <c r="B69" s="22"/>
      <c r="C69" s="11"/>
      <c r="D69" s="11"/>
      <c r="E69" s="11"/>
      <c r="F69" s="11"/>
      <c r="G69" s="11"/>
      <c r="I69" s="22"/>
      <c r="J69" s="22"/>
      <c r="K69" s="22"/>
      <c r="L69" s="11"/>
      <c r="M69" s="11"/>
      <c r="N69" s="11"/>
      <c r="O69" s="11"/>
    </row>
    <row r="70" spans="1:15" ht="17.25" customHeight="1">
      <c r="A70" s="11"/>
      <c r="B70" s="22"/>
      <c r="C70" s="11"/>
      <c r="D70" s="11"/>
      <c r="E70" s="11"/>
      <c r="F70" s="11"/>
      <c r="G70" s="11"/>
      <c r="I70" s="22"/>
      <c r="J70" s="22"/>
      <c r="K70" s="22"/>
      <c r="L70" s="11"/>
      <c r="M70" s="11"/>
      <c r="N70" s="11"/>
      <c r="O70" s="11"/>
    </row>
    <row r="71" spans="1:15" ht="17.25" customHeight="1">
      <c r="A71" s="11"/>
      <c r="B71" s="22"/>
      <c r="C71" s="11"/>
      <c r="D71" s="11"/>
      <c r="E71" s="11"/>
      <c r="F71" s="11"/>
      <c r="G71" s="11"/>
      <c r="I71" s="22"/>
      <c r="J71" s="22"/>
      <c r="K71" s="22"/>
      <c r="L71" s="11"/>
      <c r="M71" s="11"/>
      <c r="N71" s="11"/>
      <c r="O71" s="11"/>
    </row>
    <row r="72" spans="1:15" ht="17.25" customHeight="1">
      <c r="A72" s="11"/>
      <c r="B72" s="22"/>
      <c r="C72" s="11"/>
      <c r="D72" s="11"/>
      <c r="E72" s="11"/>
      <c r="F72" s="11"/>
      <c r="G72" s="11"/>
      <c r="I72" s="22"/>
      <c r="J72" s="22"/>
      <c r="K72" s="22"/>
      <c r="L72" s="11"/>
      <c r="M72" s="11"/>
      <c r="N72" s="11"/>
      <c r="O72" s="11"/>
    </row>
    <row r="73" spans="1:15" ht="17.25" customHeight="1">
      <c r="A73" s="11"/>
      <c r="B73" s="22"/>
      <c r="C73" s="11"/>
      <c r="D73" s="11"/>
      <c r="E73" s="11"/>
      <c r="F73" s="11"/>
      <c r="G73" s="11"/>
      <c r="I73" s="22"/>
      <c r="J73" s="22"/>
      <c r="K73" s="22"/>
      <c r="L73" s="11"/>
      <c r="M73" s="11"/>
      <c r="N73" s="11"/>
      <c r="O73" s="11"/>
    </row>
    <row r="74" spans="1:15" ht="17.25" customHeight="1">
      <c r="A74" s="11"/>
      <c r="B74" s="22"/>
      <c r="C74" s="11"/>
      <c r="D74" s="11"/>
      <c r="E74" s="11"/>
      <c r="F74" s="11"/>
      <c r="G74" s="11"/>
      <c r="I74" s="22"/>
      <c r="J74" s="22"/>
      <c r="K74" s="22"/>
      <c r="L74" s="11"/>
      <c r="M74" s="11"/>
      <c r="N74" s="11"/>
      <c r="O74" s="11"/>
    </row>
    <row r="75" spans="1:15" ht="17.25" customHeight="1">
      <c r="A75" s="11"/>
      <c r="B75" s="22"/>
      <c r="C75" s="11"/>
      <c r="D75" s="11"/>
      <c r="E75" s="11"/>
      <c r="F75" s="11"/>
      <c r="G75" s="11"/>
      <c r="I75" s="22"/>
      <c r="J75" s="22"/>
      <c r="K75" s="22"/>
      <c r="L75" s="11"/>
      <c r="M75" s="11"/>
      <c r="N75" s="11"/>
      <c r="O75" s="11"/>
    </row>
    <row r="76" spans="1:15" ht="17.25" customHeight="1">
      <c r="A76" s="11"/>
      <c r="B76" s="22"/>
      <c r="C76" s="11"/>
      <c r="D76" s="11"/>
      <c r="E76" s="11"/>
      <c r="F76" s="11"/>
      <c r="G76" s="11"/>
      <c r="I76" s="22"/>
      <c r="J76" s="22"/>
      <c r="K76" s="22"/>
      <c r="L76" s="11"/>
      <c r="M76" s="11"/>
      <c r="N76" s="11"/>
      <c r="O76" s="11"/>
    </row>
    <row r="77" spans="1:15" ht="17.25" customHeight="1">
      <c r="A77" s="11"/>
      <c r="B77" s="22"/>
      <c r="C77" s="11"/>
      <c r="D77" s="11"/>
      <c r="E77" s="11"/>
      <c r="F77" s="11"/>
      <c r="G77" s="11"/>
      <c r="I77" s="22"/>
      <c r="J77" s="22"/>
      <c r="K77" s="22"/>
      <c r="L77" s="11"/>
      <c r="M77" s="11"/>
      <c r="N77" s="11"/>
      <c r="O77" s="11"/>
    </row>
    <row r="78" spans="1:15" ht="17.25" customHeight="1">
      <c r="A78" s="11"/>
      <c r="B78" s="22"/>
      <c r="C78" s="11"/>
      <c r="D78" s="11"/>
      <c r="E78" s="11"/>
      <c r="F78" s="11"/>
      <c r="G78" s="11"/>
      <c r="I78" s="22"/>
      <c r="J78" s="22"/>
      <c r="K78" s="22"/>
      <c r="L78" s="11"/>
      <c r="M78" s="11"/>
      <c r="N78" s="11"/>
      <c r="O78" s="11"/>
    </row>
    <row r="79" spans="1:15" ht="17.25" customHeight="1">
      <c r="A79" s="11"/>
      <c r="B79" s="22"/>
      <c r="C79" s="11"/>
      <c r="D79" s="11"/>
      <c r="E79" s="11"/>
      <c r="F79" s="11"/>
      <c r="G79" s="11"/>
      <c r="I79" s="22"/>
      <c r="J79" s="22"/>
      <c r="K79" s="22"/>
      <c r="L79" s="11"/>
      <c r="M79" s="11"/>
      <c r="N79" s="11"/>
      <c r="O79" s="11"/>
    </row>
    <row r="80" spans="1:15" ht="17.25" customHeight="1">
      <c r="A80" s="11"/>
      <c r="B80" s="22"/>
      <c r="C80" s="11"/>
      <c r="D80" s="11"/>
      <c r="E80" s="11"/>
      <c r="F80" s="11"/>
      <c r="G80" s="11"/>
      <c r="I80" s="22"/>
      <c r="J80" s="22"/>
      <c r="K80" s="22"/>
      <c r="L80" s="11"/>
      <c r="M80" s="11"/>
      <c r="N80" s="11"/>
      <c r="O80" s="11"/>
    </row>
    <row r="81" spans="1:15" ht="17.25" customHeight="1">
      <c r="A81" s="11"/>
      <c r="B81" s="22"/>
      <c r="C81" s="11"/>
      <c r="D81" s="11"/>
      <c r="E81" s="11"/>
      <c r="F81" s="11"/>
      <c r="G81" s="11"/>
      <c r="I81" s="22"/>
      <c r="J81" s="22"/>
      <c r="K81" s="22"/>
      <c r="L81" s="11"/>
      <c r="M81" s="11"/>
      <c r="N81" s="11"/>
      <c r="O81" s="11"/>
    </row>
    <row r="82" spans="1:15" ht="17.25" customHeight="1">
      <c r="A82" s="11"/>
      <c r="B82" s="22"/>
      <c r="C82" s="11"/>
      <c r="D82" s="11"/>
      <c r="E82" s="11"/>
      <c r="F82" s="11"/>
      <c r="G82" s="11"/>
      <c r="I82" s="22"/>
      <c r="J82" s="22"/>
      <c r="K82" s="22"/>
      <c r="L82" s="11"/>
      <c r="M82" s="11"/>
      <c r="N82" s="11"/>
      <c r="O82" s="11"/>
    </row>
    <row r="83" spans="1:15" ht="17.25" customHeight="1">
      <c r="A83" s="11"/>
      <c r="B83" s="22"/>
      <c r="C83" s="11"/>
      <c r="D83" s="11"/>
      <c r="E83" s="11"/>
      <c r="F83" s="11"/>
      <c r="G83" s="11"/>
      <c r="I83" s="22"/>
      <c r="J83" s="22"/>
      <c r="K83" s="22"/>
      <c r="L83" s="11"/>
      <c r="M83" s="11"/>
      <c r="N83" s="11"/>
      <c r="O83" s="11"/>
    </row>
    <row r="84" spans="1:15" ht="17.25" customHeight="1">
      <c r="A84" s="11"/>
      <c r="B84" s="22"/>
      <c r="C84" s="11"/>
      <c r="D84" s="11"/>
      <c r="E84" s="11"/>
      <c r="F84" s="11"/>
      <c r="G84" s="11"/>
      <c r="I84" s="22"/>
      <c r="J84" s="22"/>
      <c r="K84" s="22"/>
      <c r="L84" s="11"/>
      <c r="M84" s="11"/>
      <c r="N84" s="11"/>
      <c r="O84" s="11"/>
    </row>
    <row r="85" spans="1:15" ht="17.25" customHeight="1">
      <c r="A85" s="11"/>
      <c r="B85" s="22"/>
      <c r="C85" s="11"/>
      <c r="D85" s="11"/>
      <c r="E85" s="11"/>
      <c r="F85" s="11"/>
      <c r="G85" s="11"/>
      <c r="I85" s="22"/>
      <c r="J85" s="22"/>
      <c r="K85" s="22"/>
      <c r="L85" s="11"/>
      <c r="M85" s="11"/>
      <c r="N85" s="11"/>
      <c r="O85" s="11"/>
    </row>
    <row r="86" spans="1:15" ht="17.25" customHeight="1">
      <c r="A86" s="11"/>
      <c r="B86" s="22"/>
      <c r="C86" s="11"/>
      <c r="D86" s="11"/>
      <c r="E86" s="11"/>
      <c r="F86" s="11"/>
      <c r="G86" s="11"/>
      <c r="I86" s="22"/>
      <c r="J86" s="22"/>
      <c r="K86" s="22"/>
      <c r="L86" s="11"/>
      <c r="M86" s="11"/>
      <c r="N86" s="11"/>
      <c r="O86" s="11"/>
    </row>
    <row r="87" spans="1:15" ht="17.25" customHeight="1">
      <c r="A87" s="11"/>
      <c r="B87" s="22"/>
      <c r="C87" s="11"/>
      <c r="D87" s="11"/>
      <c r="E87" s="11"/>
      <c r="F87" s="11"/>
      <c r="G87" s="11"/>
      <c r="I87" s="22"/>
      <c r="J87" s="22"/>
      <c r="K87" s="22"/>
      <c r="L87" s="11"/>
      <c r="M87" s="11"/>
      <c r="N87" s="11"/>
      <c r="O87" s="11"/>
    </row>
    <row r="88" spans="1:15" ht="17.25" customHeight="1">
      <c r="A88" s="11"/>
      <c r="B88" s="22"/>
      <c r="C88" s="11"/>
      <c r="D88" s="11"/>
      <c r="E88" s="11"/>
      <c r="F88" s="11"/>
      <c r="G88" s="11"/>
      <c r="I88" s="22"/>
      <c r="J88" s="22"/>
      <c r="K88" s="22"/>
      <c r="L88" s="11"/>
      <c r="M88" s="11"/>
      <c r="N88" s="11"/>
      <c r="O88" s="11"/>
    </row>
    <row r="89" spans="1:15" ht="17.25" customHeight="1">
      <c r="A89" s="11"/>
      <c r="B89" s="22"/>
      <c r="C89" s="11"/>
      <c r="D89" s="11"/>
      <c r="E89" s="11"/>
      <c r="F89" s="11"/>
      <c r="G89" s="11"/>
      <c r="I89" s="22"/>
      <c r="J89" s="22"/>
      <c r="K89" s="22"/>
      <c r="L89" s="11"/>
      <c r="M89" s="11"/>
      <c r="N89" s="11"/>
      <c r="O89" s="11"/>
    </row>
    <row r="90" spans="1:15" ht="17.25" customHeight="1">
      <c r="A90" s="11"/>
      <c r="B90" s="22"/>
      <c r="C90" s="11"/>
      <c r="D90" s="11"/>
      <c r="E90" s="11"/>
      <c r="F90" s="11"/>
      <c r="G90" s="11"/>
      <c r="I90" s="22"/>
      <c r="J90" s="22"/>
      <c r="K90" s="22"/>
      <c r="L90" s="11"/>
      <c r="M90" s="11"/>
      <c r="N90" s="11"/>
      <c r="O90" s="11"/>
    </row>
    <row r="91" spans="1:15" ht="17.25" customHeight="1">
      <c r="A91" s="11"/>
      <c r="B91" s="22"/>
      <c r="C91" s="11"/>
      <c r="D91" s="11"/>
      <c r="E91" s="11"/>
      <c r="F91" s="11"/>
      <c r="G91" s="11"/>
      <c r="I91" s="22"/>
      <c r="J91" s="22"/>
      <c r="K91" s="22"/>
      <c r="L91" s="11"/>
      <c r="M91" s="11"/>
      <c r="N91" s="11"/>
      <c r="O91" s="11"/>
    </row>
    <row r="92" spans="1:15">
      <c r="A92" s="11"/>
      <c r="B92" s="22"/>
      <c r="C92" s="11"/>
      <c r="D92" s="11"/>
      <c r="E92" s="11"/>
      <c r="F92" s="11"/>
      <c r="G92" s="11"/>
      <c r="I92" s="22"/>
      <c r="J92" s="22"/>
      <c r="K92" s="22"/>
      <c r="L92" s="11"/>
      <c r="M92" s="11"/>
      <c r="N92" s="11"/>
      <c r="O92" s="11"/>
    </row>
    <row r="93" spans="1:15">
      <c r="A93" s="11"/>
      <c r="B93" s="22"/>
      <c r="C93" s="11"/>
      <c r="D93" s="11"/>
      <c r="E93" s="11"/>
      <c r="F93" s="11"/>
      <c r="G93" s="11"/>
      <c r="I93" s="22"/>
      <c r="J93" s="22"/>
      <c r="K93" s="22"/>
      <c r="L93" s="11"/>
      <c r="M93" s="11"/>
      <c r="N93" s="11"/>
      <c r="O93" s="11"/>
    </row>
    <row r="94" spans="1:15">
      <c r="A94" s="11"/>
      <c r="B94" s="22"/>
      <c r="C94" s="11"/>
      <c r="D94" s="11"/>
      <c r="E94" s="11"/>
      <c r="F94" s="11"/>
      <c r="G94" s="11"/>
      <c r="I94" s="22"/>
      <c r="J94" s="22"/>
      <c r="K94" s="22"/>
      <c r="L94" s="11"/>
      <c r="M94" s="11"/>
      <c r="N94" s="11"/>
      <c r="O94" s="11"/>
    </row>
    <row r="95" spans="1:15">
      <c r="A95" s="11"/>
      <c r="B95" s="22"/>
      <c r="C95" s="11"/>
      <c r="D95" s="11"/>
      <c r="E95" s="11"/>
      <c r="F95" s="11"/>
      <c r="G95" s="11"/>
      <c r="I95" s="22"/>
      <c r="J95" s="22"/>
      <c r="K95" s="22"/>
      <c r="L95" s="11"/>
      <c r="M95" s="11"/>
      <c r="N95" s="11"/>
      <c r="O95" s="11"/>
    </row>
    <row r="96" spans="1:15">
      <c r="A96" s="11"/>
      <c r="B96" s="22"/>
      <c r="C96" s="11"/>
      <c r="D96" s="11"/>
      <c r="E96" s="11"/>
      <c r="F96" s="11"/>
      <c r="G96" s="11"/>
      <c r="I96" s="22"/>
      <c r="J96" s="22"/>
      <c r="K96" s="22"/>
      <c r="L96" s="11"/>
      <c r="M96" s="11"/>
      <c r="N96" s="11"/>
      <c r="O96" s="11"/>
    </row>
    <row r="97" spans="1:15">
      <c r="A97" s="11"/>
      <c r="B97" s="22"/>
      <c r="C97" s="11"/>
      <c r="D97" s="11"/>
      <c r="E97" s="11"/>
      <c r="F97" s="11"/>
      <c r="G97" s="11"/>
      <c r="I97" s="22"/>
      <c r="J97" s="22"/>
      <c r="K97" s="22"/>
      <c r="L97" s="11"/>
      <c r="M97" s="11"/>
      <c r="N97" s="11"/>
      <c r="O97" s="11"/>
    </row>
    <row r="98" spans="1:15">
      <c r="A98" s="11"/>
      <c r="B98" s="22"/>
      <c r="C98" s="11"/>
      <c r="D98" s="11"/>
      <c r="E98" s="11"/>
      <c r="F98" s="11"/>
      <c r="G98" s="11"/>
      <c r="I98" s="22"/>
      <c r="J98" s="22"/>
      <c r="K98" s="22"/>
      <c r="L98" s="11"/>
      <c r="M98" s="11"/>
      <c r="N98" s="11"/>
      <c r="O98" s="11"/>
    </row>
    <row r="99" spans="1:15">
      <c r="A99" s="11"/>
      <c r="B99" s="22"/>
      <c r="C99" s="11"/>
      <c r="D99" s="11"/>
      <c r="E99" s="11"/>
      <c r="F99" s="11"/>
      <c r="G99" s="11"/>
      <c r="I99" s="22"/>
      <c r="J99" s="22"/>
      <c r="K99" s="22"/>
      <c r="L99" s="11"/>
      <c r="M99" s="11"/>
      <c r="N99" s="11"/>
      <c r="O99" s="11"/>
    </row>
    <row r="100" spans="1:15">
      <c r="A100" s="11"/>
      <c r="B100" s="22"/>
      <c r="C100" s="11"/>
      <c r="D100" s="11"/>
      <c r="E100" s="11"/>
      <c r="F100" s="11"/>
      <c r="G100" s="11"/>
      <c r="I100" s="22"/>
      <c r="J100" s="22"/>
      <c r="K100" s="22"/>
      <c r="L100" s="11"/>
      <c r="M100" s="11"/>
      <c r="N100" s="11"/>
      <c r="O100" s="11"/>
    </row>
    <row r="101" spans="1:15">
      <c r="A101" s="11"/>
      <c r="B101" s="22"/>
      <c r="C101" s="11"/>
      <c r="D101" s="11"/>
      <c r="E101" s="11"/>
      <c r="F101" s="11"/>
      <c r="G101" s="11"/>
      <c r="I101" s="22"/>
      <c r="J101" s="22"/>
      <c r="K101" s="22"/>
      <c r="L101" s="11"/>
      <c r="M101" s="11"/>
      <c r="N101" s="11"/>
      <c r="O101" s="11"/>
    </row>
    <row r="102" spans="1:15">
      <c r="A102" s="11"/>
      <c r="B102" s="22"/>
      <c r="C102" s="11"/>
      <c r="D102" s="11"/>
      <c r="E102" s="11"/>
      <c r="F102" s="11"/>
      <c r="G102" s="11"/>
      <c r="I102" s="22"/>
      <c r="J102" s="22"/>
      <c r="K102" s="22"/>
      <c r="L102" s="11"/>
      <c r="M102" s="11"/>
      <c r="N102" s="11"/>
      <c r="O102" s="11"/>
    </row>
    <row r="103" spans="1:15">
      <c r="A103" s="11"/>
      <c r="B103" s="22"/>
      <c r="C103" s="11"/>
      <c r="D103" s="11"/>
      <c r="E103" s="11"/>
      <c r="F103" s="11"/>
      <c r="G103" s="11"/>
      <c r="I103" s="22"/>
      <c r="J103" s="22"/>
      <c r="K103" s="22"/>
      <c r="L103" s="11"/>
      <c r="M103" s="11"/>
      <c r="N103" s="11"/>
      <c r="O103" s="11"/>
    </row>
    <row r="104" spans="1:15">
      <c r="A104" s="11"/>
      <c r="B104" s="22"/>
      <c r="C104" s="11"/>
      <c r="D104" s="11"/>
      <c r="E104" s="11"/>
      <c r="F104" s="11"/>
      <c r="G104" s="11"/>
      <c r="I104" s="22"/>
      <c r="J104" s="22"/>
      <c r="K104" s="22"/>
      <c r="L104" s="11"/>
      <c r="M104" s="11"/>
      <c r="N104" s="11"/>
      <c r="O104" s="11"/>
    </row>
    <row r="105" spans="1:15">
      <c r="A105" s="11"/>
      <c r="B105" s="22"/>
      <c r="C105" s="11"/>
      <c r="D105" s="11"/>
      <c r="E105" s="11"/>
      <c r="F105" s="11"/>
      <c r="G105" s="11"/>
      <c r="I105" s="22"/>
      <c r="J105" s="22"/>
      <c r="K105" s="22"/>
      <c r="L105" s="11"/>
      <c r="M105" s="11"/>
      <c r="N105" s="11"/>
      <c r="O105" s="11"/>
    </row>
    <row r="106" spans="1:15">
      <c r="A106" s="11"/>
      <c r="B106" s="22"/>
      <c r="C106" s="11"/>
      <c r="D106" s="11"/>
      <c r="E106" s="11"/>
      <c r="F106" s="11"/>
      <c r="G106" s="11"/>
      <c r="I106" s="22"/>
      <c r="J106" s="22"/>
      <c r="K106" s="22"/>
      <c r="L106" s="11"/>
      <c r="M106" s="11"/>
      <c r="N106" s="11"/>
      <c r="O106" s="11"/>
    </row>
    <row r="107" spans="1:15">
      <c r="A107" s="11"/>
      <c r="B107" s="22"/>
      <c r="C107" s="11"/>
      <c r="D107" s="11"/>
      <c r="E107" s="11"/>
      <c r="F107" s="11"/>
      <c r="G107" s="11"/>
      <c r="I107" s="22"/>
      <c r="J107" s="22"/>
      <c r="K107" s="22"/>
      <c r="L107" s="11"/>
      <c r="M107" s="11"/>
      <c r="N107" s="11"/>
      <c r="O107" s="11"/>
    </row>
    <row r="108" spans="1:15">
      <c r="A108" s="11"/>
      <c r="B108" s="22"/>
      <c r="C108" s="11"/>
      <c r="D108" s="11"/>
      <c r="E108" s="11"/>
      <c r="F108" s="11"/>
      <c r="G108" s="11"/>
      <c r="I108" s="22"/>
      <c r="J108" s="22"/>
      <c r="K108" s="22"/>
      <c r="L108" s="11"/>
      <c r="M108" s="11"/>
      <c r="N108" s="11"/>
      <c r="O108" s="11"/>
    </row>
    <row r="109" spans="1:15">
      <c r="A109" s="11"/>
      <c r="B109" s="22"/>
      <c r="C109" s="11"/>
      <c r="D109" s="11"/>
      <c r="E109" s="11"/>
      <c r="F109" s="11"/>
      <c r="G109" s="11"/>
      <c r="I109" s="22"/>
      <c r="J109" s="22"/>
      <c r="K109" s="22"/>
      <c r="L109" s="11"/>
      <c r="M109" s="11"/>
      <c r="N109" s="11"/>
      <c r="O109" s="11"/>
    </row>
    <row r="110" spans="1:15">
      <c r="A110" s="11"/>
      <c r="B110" s="22"/>
      <c r="C110" s="11"/>
      <c r="D110" s="11"/>
      <c r="E110" s="11"/>
      <c r="F110" s="11"/>
      <c r="G110" s="11"/>
      <c r="I110" s="22"/>
      <c r="J110" s="22"/>
      <c r="K110" s="22"/>
      <c r="L110" s="11"/>
      <c r="M110" s="11"/>
      <c r="N110" s="11"/>
      <c r="O110" s="11"/>
    </row>
    <row r="111" spans="1:15">
      <c r="A111" s="11"/>
      <c r="B111" s="22"/>
      <c r="C111" s="11"/>
      <c r="D111" s="11"/>
      <c r="E111" s="11"/>
      <c r="F111" s="11"/>
      <c r="G111" s="11"/>
      <c r="I111" s="22"/>
      <c r="J111" s="22"/>
      <c r="K111" s="22"/>
      <c r="L111" s="11"/>
      <c r="M111" s="11"/>
      <c r="N111" s="11"/>
      <c r="O111" s="11"/>
    </row>
    <row r="112" spans="1:15">
      <c r="A112" s="11"/>
      <c r="B112" s="22"/>
      <c r="C112" s="11"/>
      <c r="D112" s="11"/>
      <c r="E112" s="11"/>
      <c r="F112" s="11"/>
      <c r="G112" s="11"/>
      <c r="I112" s="22"/>
      <c r="J112" s="22"/>
      <c r="K112" s="22"/>
      <c r="L112" s="11"/>
      <c r="M112" s="11"/>
      <c r="N112" s="11"/>
      <c r="O112" s="11"/>
    </row>
    <row r="113" spans="1:15">
      <c r="A113" s="11"/>
      <c r="B113" s="22"/>
      <c r="C113" s="11"/>
      <c r="D113" s="11"/>
      <c r="E113" s="11"/>
      <c r="F113" s="11"/>
      <c r="G113" s="11"/>
      <c r="I113" s="22"/>
      <c r="J113" s="22"/>
      <c r="K113" s="22"/>
      <c r="L113" s="11"/>
      <c r="M113" s="11"/>
      <c r="N113" s="11"/>
      <c r="O113" s="11"/>
    </row>
    <row r="114" spans="1:15">
      <c r="A114" s="11"/>
      <c r="B114" s="22"/>
      <c r="C114" s="11"/>
      <c r="D114" s="11"/>
      <c r="E114" s="11"/>
      <c r="F114" s="11"/>
      <c r="G114" s="11"/>
      <c r="I114" s="22"/>
      <c r="J114" s="22"/>
      <c r="K114" s="22"/>
      <c r="L114" s="11"/>
      <c r="M114" s="11"/>
      <c r="N114" s="11"/>
      <c r="O114" s="11"/>
    </row>
    <row r="115" spans="1:15">
      <c r="A115" s="11"/>
      <c r="B115" s="22"/>
      <c r="C115" s="11"/>
      <c r="D115" s="11"/>
      <c r="E115" s="11"/>
      <c r="F115" s="11"/>
      <c r="G115" s="11"/>
      <c r="I115" s="22"/>
      <c r="J115" s="22"/>
      <c r="K115" s="22"/>
      <c r="L115" s="11"/>
      <c r="M115" s="11"/>
      <c r="N115" s="11"/>
      <c r="O115" s="11"/>
    </row>
    <row r="116" spans="1:15">
      <c r="A116" s="11"/>
      <c r="B116" s="22"/>
      <c r="C116" s="11"/>
      <c r="D116" s="11"/>
      <c r="E116" s="11"/>
      <c r="F116" s="11"/>
      <c r="G116" s="11"/>
      <c r="I116" s="22"/>
      <c r="J116" s="22"/>
      <c r="K116" s="22"/>
      <c r="L116" s="11"/>
      <c r="M116" s="11"/>
      <c r="N116" s="11"/>
      <c r="O116" s="11"/>
    </row>
  </sheetData>
  <sheetProtection algorithmName="SHA-512" hashValue="zdfbx8DMFvEEkgXphwTnAhf1DuMpTtB1gC4LLpeAenQozsnIMxR8w4uEgkn1tazOeGG2NkVoKWizrCxSHmbI0Q==" saltValue="yAVQ3xpidJ/tU6gzp5Feow==" spinCount="100000" sheet="1" objects="1" scenarios="1" selectLockedCells="1" selectUnlockedCells="1"/>
  <mergeCells count="15">
    <mergeCell ref="E4:F5"/>
    <mergeCell ref="A50:D50"/>
    <mergeCell ref="F9:J10"/>
    <mergeCell ref="A44:B44"/>
    <mergeCell ref="A46:D46"/>
    <mergeCell ref="J21:M21"/>
    <mergeCell ref="K22:M22"/>
    <mergeCell ref="K23:M23"/>
    <mergeCell ref="K24:M24"/>
    <mergeCell ref="A18:D18"/>
    <mergeCell ref="B23:E23"/>
    <mergeCell ref="C24:E24"/>
    <mergeCell ref="B37:E37"/>
    <mergeCell ref="C38:E38"/>
    <mergeCell ref="A35:I35"/>
  </mergeCells>
  <phoneticPr fontId="0" type="noConversion"/>
  <conditionalFormatting sqref="B9">
    <cfRule type="cellIs" dxfId="2" priority="1" stopIfTrue="1" operator="between">
      <formula>$I$4</formula>
      <formula>$J$4</formula>
    </cfRule>
    <cfRule type="cellIs" dxfId="1" priority="2" stopIfTrue="1" operator="between">
      <formula>$I$5</formula>
      <formula>$J$5</formula>
    </cfRule>
    <cfRule type="cellIs" dxfId="0" priority="3" stopIfTrue="1" operator="lessThan">
      <formula>$I$5</formula>
    </cfRule>
  </conditionalFormatting>
  <printOptions horizontalCentered="1" verticalCentered="1"/>
  <pageMargins left="0" right="0" top="0" bottom="0.44" header="0.24" footer="0.23"/>
  <pageSetup scale="64" orientation="portrait" r:id="rId1"/>
  <headerFooter alignWithMargins="0">
    <oddHeader>&amp;C&amp;"Arial,Bold"&amp;14&amp;EACCSC Financial Statement Scoring System</oddHead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0000"/>
  </sheetPr>
  <dimension ref="A1:V73"/>
  <sheetViews>
    <sheetView view="pageBreakPreview" zoomScale="90" zoomScaleNormal="100" zoomScaleSheetLayoutView="90" workbookViewId="0">
      <selection sqref="A1:XFD1048576"/>
    </sheetView>
  </sheetViews>
  <sheetFormatPr defaultRowHeight="12.5"/>
  <cols>
    <col min="5" max="5" width="11.453125" bestFit="1" customWidth="1"/>
    <col min="8" max="8" width="17.26953125" bestFit="1" customWidth="1"/>
    <col min="15" max="15" width="15.81640625" bestFit="1" customWidth="1"/>
    <col min="17" max="17" width="51.453125" bestFit="1" customWidth="1"/>
  </cols>
  <sheetData>
    <row r="1" spans="2:22" ht="15.5">
      <c r="J1" s="91"/>
      <c r="K1" s="91"/>
      <c r="L1" s="91"/>
      <c r="M1" s="91"/>
      <c r="N1" s="91"/>
      <c r="Q1" s="102" t="s">
        <v>150</v>
      </c>
    </row>
    <row r="2" spans="2:22" ht="51.75" customHeight="1">
      <c r="B2" s="328" t="s">
        <v>151</v>
      </c>
      <c r="C2" s="328"/>
      <c r="D2" s="328"/>
      <c r="E2" s="328"/>
      <c r="F2" s="328"/>
      <c r="G2" s="328"/>
      <c r="H2" s="328"/>
      <c r="J2" s="339" t="s">
        <v>152</v>
      </c>
      <c r="K2" s="339"/>
      <c r="L2" s="339"/>
      <c r="M2" s="339"/>
      <c r="N2" s="339"/>
      <c r="Q2" s="336" t="s">
        <v>153</v>
      </c>
      <c r="R2" s="336"/>
      <c r="S2" s="336"/>
      <c r="T2" s="336"/>
      <c r="U2" s="336"/>
      <c r="V2" s="106"/>
    </row>
    <row r="3" spans="2:22" ht="52.5" customHeight="1" thickBot="1">
      <c r="B3" s="329" t="s">
        <v>154</v>
      </c>
      <c r="C3" s="329"/>
      <c r="D3" s="329"/>
      <c r="E3" s="329"/>
      <c r="F3" s="329"/>
      <c r="G3" s="329"/>
      <c r="H3" s="329"/>
      <c r="J3" s="339" t="s">
        <v>155</v>
      </c>
      <c r="K3" s="339"/>
      <c r="L3" s="339"/>
      <c r="M3" s="339"/>
      <c r="N3" s="339"/>
      <c r="Q3" s="103"/>
    </row>
    <row r="4" spans="2:22" ht="13.5" thickBot="1">
      <c r="B4" s="89"/>
      <c r="C4" s="89"/>
      <c r="D4" s="89"/>
      <c r="E4" s="89"/>
      <c r="F4" s="89"/>
      <c r="G4" s="89"/>
      <c r="H4" s="89"/>
      <c r="J4" s="95"/>
      <c r="K4" s="95"/>
      <c r="L4" s="95"/>
      <c r="M4" s="95"/>
      <c r="N4" s="95"/>
      <c r="Q4" s="110" t="s">
        <v>156</v>
      </c>
    </row>
    <row r="5" spans="2:22" ht="16" thickBot="1">
      <c r="B5" s="333" t="s">
        <v>157</v>
      </c>
      <c r="C5" s="333"/>
      <c r="D5" s="333"/>
      <c r="E5" s="333"/>
      <c r="F5" s="333"/>
      <c r="G5" s="333"/>
      <c r="H5" s="92" t="e">
        <f>1.2*H8+1.4*H9+3.3*H10+0.6*H11+1*H12</f>
        <v>#DIV/0!</v>
      </c>
      <c r="J5" s="332" t="s">
        <v>158</v>
      </c>
      <c r="K5" s="332"/>
      <c r="L5" s="332"/>
      <c r="M5" s="332"/>
      <c r="N5" s="332"/>
      <c r="O5" s="99" t="e">
        <f>+H5</f>
        <v>#DIV/0!</v>
      </c>
      <c r="Q5" s="111" t="s">
        <v>159</v>
      </c>
    </row>
    <row r="6" spans="2:22" ht="13">
      <c r="B6" s="89"/>
      <c r="C6" s="89"/>
      <c r="D6" s="89"/>
      <c r="E6" s="89"/>
      <c r="F6" s="89"/>
      <c r="G6" s="89"/>
      <c r="H6" s="93"/>
      <c r="J6" s="97"/>
      <c r="K6" s="97"/>
      <c r="L6" s="97"/>
      <c r="M6" s="97"/>
      <c r="N6" s="97"/>
      <c r="O6" s="100"/>
      <c r="Q6" s="111" t="s">
        <v>160</v>
      </c>
    </row>
    <row r="7" spans="2:22" ht="41.25" customHeight="1">
      <c r="B7" s="329" t="s">
        <v>161</v>
      </c>
      <c r="C7" s="329"/>
      <c r="D7" s="329"/>
      <c r="E7" s="329"/>
      <c r="F7" s="329"/>
      <c r="G7" s="329"/>
      <c r="H7" s="93"/>
      <c r="J7" s="331" t="s">
        <v>162</v>
      </c>
      <c r="K7" s="331"/>
      <c r="L7" s="331"/>
      <c r="M7" s="331"/>
      <c r="N7" s="331"/>
      <c r="O7" s="100"/>
      <c r="Q7" s="111" t="s">
        <v>163</v>
      </c>
    </row>
    <row r="8" spans="2:22" ht="19.899999999999999" customHeight="1" thickBot="1">
      <c r="B8" s="329" t="s">
        <v>164</v>
      </c>
      <c r="C8" s="329"/>
      <c r="D8" s="329"/>
      <c r="E8" s="329"/>
      <c r="F8" s="329"/>
      <c r="G8" s="329"/>
      <c r="H8" s="94" t="e">
        <f>+E21/E22</f>
        <v>#DIV/0!</v>
      </c>
      <c r="J8" s="97"/>
      <c r="K8" s="97"/>
      <c r="L8" s="97"/>
      <c r="M8" s="97"/>
      <c r="N8" s="97"/>
      <c r="O8" s="100"/>
      <c r="Q8" s="112" t="s">
        <v>165</v>
      </c>
    </row>
    <row r="9" spans="2:22" ht="33" customHeight="1">
      <c r="B9" s="329" t="s">
        <v>166</v>
      </c>
      <c r="C9" s="329"/>
      <c r="D9" s="329"/>
      <c r="E9" s="329"/>
      <c r="F9" s="329"/>
      <c r="G9" s="329"/>
      <c r="H9" s="94" t="e">
        <f>+E24/E22</f>
        <v>#DIV/0!</v>
      </c>
      <c r="J9" s="330" t="s">
        <v>167</v>
      </c>
      <c r="K9" s="330"/>
      <c r="L9" s="330"/>
      <c r="M9" s="330"/>
      <c r="N9" s="330"/>
      <c r="O9" s="99" t="e">
        <f>0.717*O15+0.84*O17+3.1*O19+0.42*O21+0.998*O23</f>
        <v>#DIV/0!</v>
      </c>
      <c r="Q9" s="110" t="s">
        <v>168</v>
      </c>
    </row>
    <row r="10" spans="2:22" ht="15.5">
      <c r="B10" s="329" t="s">
        <v>169</v>
      </c>
      <c r="C10" s="329"/>
      <c r="D10" s="329"/>
      <c r="E10" s="329"/>
      <c r="F10" s="329"/>
      <c r="G10" s="329"/>
      <c r="H10" s="94" t="e">
        <f>+E23/E22</f>
        <v>#DIV/0!</v>
      </c>
      <c r="J10" s="97"/>
      <c r="K10" s="97"/>
      <c r="L10" s="97"/>
      <c r="M10" s="97"/>
      <c r="N10" s="97"/>
      <c r="O10" s="100"/>
      <c r="Q10" s="111" t="s">
        <v>170</v>
      </c>
    </row>
    <row r="11" spans="2:22" ht="40.5" customHeight="1">
      <c r="B11" s="329" t="s">
        <v>171</v>
      </c>
      <c r="C11" s="329"/>
      <c r="D11" s="329"/>
      <c r="E11" s="329"/>
      <c r="F11" s="329"/>
      <c r="G11" s="329"/>
      <c r="H11" s="94" t="e">
        <f>+E26/E25</f>
        <v>#DIV/0!</v>
      </c>
      <c r="J11" s="331" t="s">
        <v>172</v>
      </c>
      <c r="K11" s="331"/>
      <c r="L11" s="331"/>
      <c r="M11" s="331"/>
      <c r="N11" s="331"/>
      <c r="O11" s="100"/>
      <c r="Q11" s="111" t="s">
        <v>173</v>
      </c>
    </row>
    <row r="12" spans="2:22" ht="15.5">
      <c r="B12" s="329" t="s">
        <v>174</v>
      </c>
      <c r="C12" s="329"/>
      <c r="D12" s="329"/>
      <c r="E12" s="329"/>
      <c r="F12" s="329"/>
      <c r="G12" s="329"/>
      <c r="H12" s="94" t="e">
        <f>+E27/E22</f>
        <v>#DIV/0!</v>
      </c>
      <c r="J12" s="97"/>
      <c r="K12" s="97"/>
      <c r="L12" s="97"/>
      <c r="M12" s="97"/>
      <c r="N12" s="97"/>
      <c r="O12" s="100"/>
      <c r="Q12" s="111" t="s">
        <v>175</v>
      </c>
    </row>
    <row r="13" spans="2:22" ht="13.5" thickBot="1">
      <c r="J13" s="332" t="s">
        <v>176</v>
      </c>
      <c r="K13" s="332"/>
      <c r="L13" s="332"/>
      <c r="M13" s="332"/>
      <c r="N13" s="332"/>
      <c r="O13" s="99" t="e">
        <f>6.56*O15+3.26*O17+6.72*O19+1.05*O21</f>
        <v>#DIV/0!</v>
      </c>
      <c r="Q13" s="112" t="s">
        <v>177</v>
      </c>
    </row>
    <row r="14" spans="2:22" ht="60" customHeight="1">
      <c r="B14" s="333" t="s">
        <v>178</v>
      </c>
      <c r="C14" s="333"/>
      <c r="D14" s="333"/>
      <c r="E14" s="333"/>
      <c r="F14" s="333"/>
      <c r="G14" s="333"/>
      <c r="J14" s="97"/>
      <c r="K14" s="97"/>
      <c r="L14" s="97"/>
      <c r="M14" s="97"/>
      <c r="N14" s="97"/>
      <c r="O14" s="67"/>
      <c r="Q14" s="107" t="s">
        <v>179</v>
      </c>
    </row>
    <row r="15" spans="2:22" ht="28.5" customHeight="1">
      <c r="B15" s="88"/>
      <c r="J15" s="332" t="s">
        <v>180</v>
      </c>
      <c r="K15" s="332"/>
      <c r="L15" s="332"/>
      <c r="M15" s="332"/>
      <c r="N15" s="332"/>
      <c r="O15" s="98" t="e">
        <f>+H8</f>
        <v>#DIV/0!</v>
      </c>
      <c r="Q15" s="108" t="s">
        <v>170</v>
      </c>
    </row>
    <row r="16" spans="2:22" ht="15.5">
      <c r="B16" s="327" t="s">
        <v>181</v>
      </c>
      <c r="C16" s="327"/>
      <c r="D16" s="327"/>
      <c r="E16" s="327"/>
      <c r="F16" s="327"/>
      <c r="G16" s="327"/>
      <c r="J16" s="97"/>
      <c r="K16" s="97"/>
      <c r="L16" s="97"/>
      <c r="M16" s="97"/>
      <c r="N16" s="97"/>
      <c r="O16" s="67"/>
      <c r="Q16" s="108" t="s">
        <v>182</v>
      </c>
    </row>
    <row r="17" spans="2:17" ht="39" customHeight="1">
      <c r="B17" s="327" t="s">
        <v>183</v>
      </c>
      <c r="C17" s="327"/>
      <c r="D17" s="327"/>
      <c r="E17" s="327"/>
      <c r="F17" s="327"/>
      <c r="G17" s="327"/>
      <c r="J17" s="337" t="s">
        <v>184</v>
      </c>
      <c r="K17" s="337"/>
      <c r="L17" s="337"/>
      <c r="M17" s="337"/>
      <c r="N17" s="97"/>
      <c r="O17" s="98" t="e">
        <f>+H9</f>
        <v>#DIV/0!</v>
      </c>
      <c r="Q17" s="108" t="s">
        <v>185</v>
      </c>
    </row>
    <row r="18" spans="2:17" ht="16" thickBot="1">
      <c r="B18" s="327" t="s">
        <v>186</v>
      </c>
      <c r="C18" s="327"/>
      <c r="D18" s="327"/>
      <c r="E18" s="327"/>
      <c r="F18" s="327"/>
      <c r="G18" s="327"/>
      <c r="J18" s="97"/>
      <c r="K18" s="97"/>
      <c r="L18" s="97"/>
      <c r="M18" s="97"/>
      <c r="N18" s="97"/>
      <c r="O18" s="67"/>
      <c r="Q18" s="109" t="s">
        <v>187</v>
      </c>
    </row>
    <row r="19" spans="2:17" ht="39" customHeight="1">
      <c r="J19" s="337" t="s">
        <v>188</v>
      </c>
      <c r="K19" s="337"/>
      <c r="L19" s="337"/>
      <c r="M19" s="337"/>
      <c r="N19" s="97"/>
      <c r="O19" s="98" t="e">
        <f>+H10</f>
        <v>#DIV/0!</v>
      </c>
    </row>
    <row r="20" spans="2:17" ht="13">
      <c r="B20" s="338" t="s">
        <v>189</v>
      </c>
      <c r="C20" s="338"/>
      <c r="D20" s="338"/>
      <c r="E20" s="338"/>
      <c r="J20" s="97"/>
      <c r="K20" s="97"/>
      <c r="L20" s="97"/>
      <c r="M20" s="97"/>
      <c r="N20" s="97"/>
      <c r="O20" s="67"/>
    </row>
    <row r="21" spans="2:17">
      <c r="B21" s="90" t="s">
        <v>190</v>
      </c>
      <c r="E21" s="113">
        <f>+'Input Screen'!B25-'Input Screen'!B35</f>
        <v>0</v>
      </c>
      <c r="J21" s="332" t="s">
        <v>191</v>
      </c>
      <c r="K21" s="332"/>
      <c r="L21" s="332"/>
      <c r="M21" s="332"/>
      <c r="N21" s="97"/>
      <c r="O21" s="98" t="e">
        <f>+H11</f>
        <v>#DIV/0!</v>
      </c>
    </row>
    <row r="22" spans="2:17">
      <c r="B22" s="90" t="s">
        <v>32</v>
      </c>
      <c r="E22" s="113">
        <f>+'Input Screen'!B33</f>
        <v>0</v>
      </c>
      <c r="J22" s="97"/>
      <c r="K22" s="97"/>
      <c r="L22" s="97"/>
      <c r="M22" s="97"/>
      <c r="N22" s="97"/>
      <c r="O22" s="67"/>
    </row>
    <row r="23" spans="2:17" ht="28.5" customHeight="1">
      <c r="B23" s="90" t="s">
        <v>192</v>
      </c>
      <c r="E23" s="113">
        <f>+'Input Screen'!E26</f>
        <v>0</v>
      </c>
      <c r="J23" s="332" t="s">
        <v>193</v>
      </c>
      <c r="K23" s="332"/>
      <c r="L23" s="332"/>
      <c r="M23" s="332"/>
      <c r="N23" s="97"/>
      <c r="O23" s="98" t="e">
        <f>+H12</f>
        <v>#DIV/0!</v>
      </c>
    </row>
    <row r="24" spans="2:17">
      <c r="B24" s="90" t="s">
        <v>39</v>
      </c>
      <c r="E24" s="113">
        <f>+'Input Screen'!B41</f>
        <v>0</v>
      </c>
      <c r="J24" s="96"/>
      <c r="K24" s="96"/>
      <c r="L24" s="96"/>
      <c r="M24" s="96"/>
      <c r="N24" s="96"/>
    </row>
    <row r="25" spans="2:17">
      <c r="B25" s="90" t="s">
        <v>38</v>
      </c>
      <c r="E25" s="113">
        <f>+'Input Screen'!B40</f>
        <v>0</v>
      </c>
    </row>
    <row r="26" spans="2:17">
      <c r="B26" s="90" t="s">
        <v>194</v>
      </c>
      <c r="E26" s="113">
        <f>+'Input Screen'!B42</f>
        <v>0</v>
      </c>
    </row>
    <row r="27" spans="2:17">
      <c r="B27" s="90" t="s">
        <v>195</v>
      </c>
      <c r="E27" s="113">
        <f>+'Input Screen'!E27</f>
        <v>0</v>
      </c>
    </row>
    <row r="32" spans="2:17">
      <c r="B32" s="102" t="s">
        <v>196</v>
      </c>
    </row>
    <row r="33" spans="1:21" ht="56.25" customHeight="1">
      <c r="B33" s="330" t="s">
        <v>197</v>
      </c>
      <c r="C33" s="330"/>
      <c r="D33" s="330"/>
      <c r="E33" s="330"/>
      <c r="F33" s="330"/>
      <c r="G33" s="330"/>
    </row>
    <row r="34" spans="1:21">
      <c r="B34" s="103"/>
    </row>
    <row r="35" spans="1:21">
      <c r="B35" s="102" t="s">
        <v>198</v>
      </c>
    </row>
    <row r="36" spans="1:21">
      <c r="B36" s="104" t="s">
        <v>199</v>
      </c>
    </row>
    <row r="37" spans="1:21">
      <c r="B37" s="104" t="s">
        <v>200</v>
      </c>
    </row>
    <row r="38" spans="1:21">
      <c r="B38" s="104" t="s">
        <v>201</v>
      </c>
    </row>
    <row r="39" spans="1:21">
      <c r="B39" s="104" t="s">
        <v>202</v>
      </c>
    </row>
    <row r="40" spans="1:21">
      <c r="B40" s="104" t="s">
        <v>203</v>
      </c>
    </row>
    <row r="41" spans="1:21">
      <c r="B41" s="103"/>
    </row>
    <row r="42" spans="1:21">
      <c r="B42" s="102" t="s">
        <v>204</v>
      </c>
    </row>
    <row r="43" spans="1:21" ht="12.75" customHeight="1">
      <c r="A43" s="115"/>
      <c r="B43" s="114" t="s">
        <v>205</v>
      </c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</row>
    <row r="44" spans="1:21">
      <c r="A44" s="115"/>
      <c r="B44" s="116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</row>
    <row r="45" spans="1:21" ht="12" customHeight="1">
      <c r="A45" s="115"/>
      <c r="B45" s="102" t="s">
        <v>206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</row>
    <row r="46" spans="1:21" ht="182.25" customHeight="1">
      <c r="A46" s="115"/>
      <c r="B46" s="335" t="s">
        <v>207</v>
      </c>
      <c r="C46" s="335"/>
      <c r="D46" s="335"/>
      <c r="E46" s="335"/>
      <c r="F46" s="335"/>
      <c r="G46" s="33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</row>
    <row r="47" spans="1:21">
      <c r="A47" s="115"/>
      <c r="B47" s="116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</row>
    <row r="48" spans="1:21" ht="12" customHeight="1">
      <c r="A48" s="115"/>
      <c r="B48" s="102" t="s">
        <v>208</v>
      </c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</row>
    <row r="49" spans="1:21" ht="94.5" customHeight="1">
      <c r="A49" s="115"/>
      <c r="B49" s="334" t="s">
        <v>209</v>
      </c>
      <c r="C49" s="334"/>
      <c r="D49" s="334"/>
      <c r="E49" s="334"/>
      <c r="F49" s="334"/>
      <c r="G49" s="334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</row>
    <row r="50" spans="1:21">
      <c r="B50" s="103"/>
    </row>
    <row r="51" spans="1:21">
      <c r="B51" s="102" t="s">
        <v>150</v>
      </c>
    </row>
    <row r="52" spans="1:21" ht="58.5" customHeight="1">
      <c r="B52" s="336" t="s">
        <v>153</v>
      </c>
      <c r="C52" s="336"/>
      <c r="D52" s="336"/>
      <c r="E52" s="336"/>
      <c r="F52" s="336"/>
      <c r="G52" s="336"/>
    </row>
    <row r="53" spans="1:21">
      <c r="B53" s="103"/>
    </row>
    <row r="54" spans="1:21" ht="13">
      <c r="B54" s="105" t="s">
        <v>156</v>
      </c>
    </row>
    <row r="55" spans="1:21">
      <c r="B55" s="103"/>
    </row>
    <row r="56" spans="1:21">
      <c r="B56" s="101" t="s">
        <v>159</v>
      </c>
    </row>
    <row r="57" spans="1:21">
      <c r="B57" s="101" t="s">
        <v>160</v>
      </c>
    </row>
    <row r="58" spans="1:21">
      <c r="B58" s="101" t="s">
        <v>163</v>
      </c>
    </row>
    <row r="59" spans="1:21">
      <c r="B59" s="101" t="s">
        <v>165</v>
      </c>
    </row>
    <row r="60" spans="1:21">
      <c r="B60" s="103"/>
    </row>
    <row r="61" spans="1:21" ht="13">
      <c r="B61" s="105" t="s">
        <v>168</v>
      </c>
    </row>
    <row r="62" spans="1:21">
      <c r="B62" s="103"/>
    </row>
    <row r="63" spans="1:21">
      <c r="B63" s="101" t="s">
        <v>170</v>
      </c>
    </row>
    <row r="64" spans="1:21">
      <c r="B64" s="101" t="s">
        <v>173</v>
      </c>
    </row>
    <row r="65" spans="2:2">
      <c r="B65" s="101" t="s">
        <v>175</v>
      </c>
    </row>
    <row r="66" spans="2:2">
      <c r="B66" s="101" t="s">
        <v>177</v>
      </c>
    </row>
    <row r="67" spans="2:2">
      <c r="B67" s="103">
        <v>0</v>
      </c>
    </row>
    <row r="68" spans="2:2" ht="13">
      <c r="B68" s="105" t="s">
        <v>179</v>
      </c>
    </row>
    <row r="69" spans="2:2">
      <c r="B69" s="103">
        <v>0</v>
      </c>
    </row>
    <row r="70" spans="2:2">
      <c r="B70" s="101" t="s">
        <v>170</v>
      </c>
    </row>
    <row r="71" spans="2:2">
      <c r="B71" s="101" t="s">
        <v>182</v>
      </c>
    </row>
    <row r="72" spans="2:2">
      <c r="B72" s="101" t="s">
        <v>185</v>
      </c>
    </row>
    <row r="73" spans="2:2">
      <c r="B73" s="101" t="s">
        <v>187</v>
      </c>
    </row>
  </sheetData>
  <sheetProtection algorithmName="SHA-512" hashValue="6lpt/+x/EaLeJ9Pc8kiZB5l0+ADe29clIhEc8/3luOeNSPXf0ReTnlSVbGS0nO/qf73yMq6yl+zccI4Z02+x3Q==" saltValue="nCPAtldvLKvOgG+7DYuQZA==" spinCount="100000" sheet="1" objects="1" scenarios="1" selectLockedCells="1"/>
  <mergeCells count="31">
    <mergeCell ref="B49:G49"/>
    <mergeCell ref="B46:G46"/>
    <mergeCell ref="B33:G33"/>
    <mergeCell ref="B52:G52"/>
    <mergeCell ref="Q2:U2"/>
    <mergeCell ref="J23:M23"/>
    <mergeCell ref="J21:M21"/>
    <mergeCell ref="J17:M17"/>
    <mergeCell ref="J19:M19"/>
    <mergeCell ref="B20:E20"/>
    <mergeCell ref="B5:G5"/>
    <mergeCell ref="B18:G18"/>
    <mergeCell ref="J2:N2"/>
    <mergeCell ref="J3:N3"/>
    <mergeCell ref="J5:N5"/>
    <mergeCell ref="J7:N7"/>
    <mergeCell ref="J9:N9"/>
    <mergeCell ref="J11:N11"/>
    <mergeCell ref="J13:N13"/>
    <mergeCell ref="J15:N15"/>
    <mergeCell ref="B10:G10"/>
    <mergeCell ref="B11:G11"/>
    <mergeCell ref="B12:G12"/>
    <mergeCell ref="B14:G14"/>
    <mergeCell ref="B16:G16"/>
    <mergeCell ref="B17:G17"/>
    <mergeCell ref="B2:H2"/>
    <mergeCell ref="B3:H3"/>
    <mergeCell ref="B7:G7"/>
    <mergeCell ref="B8:G8"/>
    <mergeCell ref="B9:G9"/>
  </mergeCells>
  <hyperlinks>
    <hyperlink ref="B36" r:id="rId1" tooltip="Financial Distress Costs" display="http://strategiccfo.wpengine.com/wikicfo/financial-distress-costs/" xr:uid="{00000000-0004-0000-0300-000000000000}"/>
    <hyperlink ref="B37" r:id="rId2" tooltip="Insolvency" display="http://strategiccfo.wpengine.com/wikicfo/insolvency-definitio/" xr:uid="{00000000-0004-0000-0300-000001000000}"/>
    <hyperlink ref="B38" r:id="rId3" tooltip="Bankruptcy Code" display="http://strategiccfo.wpengine.com/wikicfo/bankruptcy-costs/" xr:uid="{00000000-0004-0000-0300-000002000000}"/>
    <hyperlink ref="B39" r:id="rId4" tooltip="What is Inflation?" display="http://strategiccfo.wpengine.com/wikicfo/what-is-inflation/" xr:uid="{00000000-0004-0000-0300-000003000000}"/>
    <hyperlink ref="B40" r:id="rId5" tooltip="Recession Definition" display="http://strategiccfo.wpengine.com/wikicfo/recession-definition/" xr:uid="{00000000-0004-0000-0300-000004000000}"/>
    <hyperlink ref="B43" r:id="rId6" tooltip="Bankruptcy Information" display="http://strategiccfo.wpengine.com/wikicfo/bankruptcy-information/" xr:uid="{00000000-0004-0000-0300-000005000000}"/>
    <hyperlink ref="B46" r:id="rId7" tooltip="Accounting Asset Definition" display="http://strategiccfo.wpengine.com/wikicfo/accounting-asset-definition/" xr:uid="{00000000-0004-0000-0300-000006000000}"/>
  </hyperlinks>
  <pageMargins left="0.7" right="0.7" top="0.75" bottom="0.75" header="0.3" footer="0.3"/>
  <pageSetup orientation="portrait" horizontalDpi="300" verticalDpi="300"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  <pageSetUpPr fitToPage="1"/>
  </sheetPr>
  <dimension ref="A1:B803"/>
  <sheetViews>
    <sheetView workbookViewId="0">
      <pane ySplit="1" topLeftCell="A2" activePane="bottomLeft" state="frozen"/>
      <selection pane="bottomLeft" activeCell="B1" activeCellId="1" sqref="A1:A1048576 B1:B1048576"/>
    </sheetView>
  </sheetViews>
  <sheetFormatPr defaultRowHeight="12.5"/>
  <cols>
    <col min="1" max="1" width="24.54296875" style="3" customWidth="1"/>
  </cols>
  <sheetData>
    <row r="1" spans="1:2">
      <c r="A1" s="2" t="s">
        <v>210</v>
      </c>
      <c r="B1" t="s">
        <v>211</v>
      </c>
    </row>
    <row r="2" spans="1:2">
      <c r="A2" s="3">
        <v>-1</v>
      </c>
      <c r="B2" s="4">
        <v>0</v>
      </c>
    </row>
    <row r="3" spans="1:2">
      <c r="A3" s="3">
        <v>-0.995</v>
      </c>
      <c r="B3" s="4">
        <v>0</v>
      </c>
    </row>
    <row r="4" spans="1:2">
      <c r="A4" s="3">
        <v>-0.99</v>
      </c>
      <c r="B4" s="4">
        <v>0</v>
      </c>
    </row>
    <row r="5" spans="1:2">
      <c r="A5" s="3">
        <v>-0.98499999999999999</v>
      </c>
      <c r="B5" s="4">
        <v>0</v>
      </c>
    </row>
    <row r="6" spans="1:2">
      <c r="A6" s="3">
        <v>-0.98</v>
      </c>
      <c r="B6" s="4">
        <v>0</v>
      </c>
    </row>
    <row r="7" spans="1:2">
      <c r="A7" s="3">
        <v>-0.97499999999999998</v>
      </c>
      <c r="B7" s="4">
        <v>0</v>
      </c>
    </row>
    <row r="8" spans="1:2">
      <c r="A8" s="3">
        <v>-0.97</v>
      </c>
      <c r="B8" s="4">
        <v>0</v>
      </c>
    </row>
    <row r="9" spans="1:2">
      <c r="A9" s="3">
        <v>-0.96499999999999997</v>
      </c>
      <c r="B9" s="4">
        <v>0</v>
      </c>
    </row>
    <row r="10" spans="1:2">
      <c r="A10" s="3">
        <v>-0.96</v>
      </c>
      <c r="B10" s="4">
        <v>0</v>
      </c>
    </row>
    <row r="11" spans="1:2">
      <c r="A11" s="3">
        <v>-0.95499999999999996</v>
      </c>
      <c r="B11" s="4">
        <v>0</v>
      </c>
    </row>
    <row r="12" spans="1:2">
      <c r="A12" s="3">
        <v>-0.95</v>
      </c>
      <c r="B12" s="4">
        <v>0</v>
      </c>
    </row>
    <row r="13" spans="1:2">
      <c r="A13" s="3">
        <v>-0.94499999999999995</v>
      </c>
      <c r="B13" s="4">
        <v>0</v>
      </c>
    </row>
    <row r="14" spans="1:2">
      <c r="A14" s="3">
        <v>-0.94</v>
      </c>
      <c r="B14" s="4">
        <v>0</v>
      </c>
    </row>
    <row r="15" spans="1:2">
      <c r="A15" s="3">
        <v>-0.93500000000000005</v>
      </c>
      <c r="B15" s="4">
        <v>0</v>
      </c>
    </row>
    <row r="16" spans="1:2">
      <c r="A16" s="3">
        <v>-0.93</v>
      </c>
      <c r="B16" s="4">
        <v>0</v>
      </c>
    </row>
    <row r="17" spans="1:2">
      <c r="A17" s="3">
        <v>-0.92500000000000004</v>
      </c>
      <c r="B17" s="4">
        <v>0</v>
      </c>
    </row>
    <row r="18" spans="1:2">
      <c r="A18" s="3">
        <v>-0.92</v>
      </c>
      <c r="B18" s="4">
        <v>0</v>
      </c>
    </row>
    <row r="19" spans="1:2">
      <c r="A19" s="3">
        <v>-0.91500000000000004</v>
      </c>
      <c r="B19" s="4">
        <v>0</v>
      </c>
    </row>
    <row r="20" spans="1:2">
      <c r="A20" s="3">
        <v>-0.91</v>
      </c>
      <c r="B20" s="4">
        <v>0</v>
      </c>
    </row>
    <row r="21" spans="1:2">
      <c r="A21" s="3">
        <v>-0.90500000000000003</v>
      </c>
      <c r="B21" s="4">
        <v>0</v>
      </c>
    </row>
    <row r="22" spans="1:2">
      <c r="A22" s="3">
        <v>-0.9</v>
      </c>
      <c r="B22" s="4">
        <v>0</v>
      </c>
    </row>
    <row r="23" spans="1:2">
      <c r="A23" s="3">
        <v>-0.89500000000000002</v>
      </c>
      <c r="B23" s="4">
        <v>0</v>
      </c>
    </row>
    <row r="24" spans="1:2">
      <c r="A24" s="3">
        <v>-0.89</v>
      </c>
      <c r="B24" s="4">
        <v>0</v>
      </c>
    </row>
    <row r="25" spans="1:2">
      <c r="A25" s="3">
        <v>-0.88500000000000001</v>
      </c>
      <c r="B25" s="4">
        <v>0</v>
      </c>
    </row>
    <row r="26" spans="1:2">
      <c r="A26" s="3">
        <v>-0.88</v>
      </c>
      <c r="B26" s="4">
        <v>0</v>
      </c>
    </row>
    <row r="27" spans="1:2">
      <c r="A27" s="3">
        <v>-0.875</v>
      </c>
      <c r="B27" s="4">
        <v>0</v>
      </c>
    </row>
    <row r="28" spans="1:2">
      <c r="A28" s="3">
        <v>-0.87</v>
      </c>
      <c r="B28" s="4">
        <v>0</v>
      </c>
    </row>
    <row r="29" spans="1:2">
      <c r="A29" s="3">
        <v>-0.86499999999999999</v>
      </c>
      <c r="B29" s="4">
        <v>0</v>
      </c>
    </row>
    <row r="30" spans="1:2">
      <c r="A30" s="3">
        <v>-0.86</v>
      </c>
      <c r="B30" s="4">
        <v>0</v>
      </c>
    </row>
    <row r="31" spans="1:2">
      <c r="A31" s="3">
        <v>-0.85499999999999998</v>
      </c>
      <c r="B31" s="4">
        <v>0</v>
      </c>
    </row>
    <row r="32" spans="1:2">
      <c r="A32" s="3">
        <v>-0.85</v>
      </c>
      <c r="B32" s="4">
        <v>0</v>
      </c>
    </row>
    <row r="33" spans="1:2">
      <c r="A33" s="3">
        <v>-0.84499999999999997</v>
      </c>
      <c r="B33" s="4">
        <v>0</v>
      </c>
    </row>
    <row r="34" spans="1:2">
      <c r="A34" s="3">
        <v>-0.84</v>
      </c>
      <c r="B34" s="4">
        <v>0</v>
      </c>
    </row>
    <row r="35" spans="1:2">
      <c r="A35" s="3">
        <v>-0.83499999999999996</v>
      </c>
      <c r="B35" s="4">
        <v>0</v>
      </c>
    </row>
    <row r="36" spans="1:2">
      <c r="A36" s="3">
        <v>-0.83</v>
      </c>
      <c r="B36" s="4">
        <v>0</v>
      </c>
    </row>
    <row r="37" spans="1:2">
      <c r="A37" s="3">
        <v>-0.82499999999999996</v>
      </c>
      <c r="B37" s="4">
        <v>0</v>
      </c>
    </row>
    <row r="38" spans="1:2">
      <c r="A38" s="3">
        <v>-0.82</v>
      </c>
      <c r="B38" s="4">
        <v>0</v>
      </c>
    </row>
    <row r="39" spans="1:2">
      <c r="A39" s="3">
        <v>-0.81499999999999995</v>
      </c>
      <c r="B39" s="4">
        <v>0</v>
      </c>
    </row>
    <row r="40" spans="1:2">
      <c r="A40" s="3">
        <v>-0.81</v>
      </c>
      <c r="B40" s="4">
        <v>0</v>
      </c>
    </row>
    <row r="41" spans="1:2">
      <c r="A41" s="3">
        <v>-0.80500000000000005</v>
      </c>
      <c r="B41" s="4">
        <v>0</v>
      </c>
    </row>
    <row r="42" spans="1:2">
      <c r="A42" s="3">
        <v>-0.8</v>
      </c>
      <c r="B42" s="4">
        <v>0</v>
      </c>
    </row>
    <row r="43" spans="1:2">
      <c r="A43" s="3">
        <v>-0.79500000000000004</v>
      </c>
      <c r="B43" s="4">
        <v>0</v>
      </c>
    </row>
    <row r="44" spans="1:2">
      <c r="A44" s="3">
        <v>-0.79</v>
      </c>
      <c r="B44" s="4">
        <v>0</v>
      </c>
    </row>
    <row r="45" spans="1:2">
      <c r="A45" s="3">
        <v>-0.78500000000000003</v>
      </c>
      <c r="B45" s="4">
        <v>0</v>
      </c>
    </row>
    <row r="46" spans="1:2">
      <c r="A46" s="3">
        <v>-0.78</v>
      </c>
      <c r="B46" s="4">
        <v>0</v>
      </c>
    </row>
    <row r="47" spans="1:2">
      <c r="A47" s="3">
        <v>-0.77500000000000002</v>
      </c>
      <c r="B47" s="4">
        <v>0</v>
      </c>
    </row>
    <row r="48" spans="1:2">
      <c r="A48" s="3">
        <v>-0.77</v>
      </c>
      <c r="B48" s="4">
        <v>0</v>
      </c>
    </row>
    <row r="49" spans="1:2">
      <c r="A49" s="3">
        <v>-0.76500000000000001</v>
      </c>
      <c r="B49" s="4">
        <v>0</v>
      </c>
    </row>
    <row r="50" spans="1:2">
      <c r="A50" s="3">
        <v>-0.76</v>
      </c>
      <c r="B50" s="4">
        <v>0</v>
      </c>
    </row>
    <row r="51" spans="1:2">
      <c r="A51" s="3">
        <v>-0.755</v>
      </c>
      <c r="B51" s="4">
        <v>0</v>
      </c>
    </row>
    <row r="52" spans="1:2">
      <c r="A52" s="3">
        <v>-0.75</v>
      </c>
      <c r="B52" s="4">
        <v>0</v>
      </c>
    </row>
    <row r="53" spans="1:2">
      <c r="A53" s="3">
        <v>-0.745</v>
      </c>
      <c r="B53" s="4">
        <v>0</v>
      </c>
    </row>
    <row r="54" spans="1:2">
      <c r="A54" s="3">
        <v>-0.74</v>
      </c>
      <c r="B54" s="4">
        <v>0</v>
      </c>
    </row>
    <row r="55" spans="1:2">
      <c r="A55" s="3">
        <v>-0.73499999999999999</v>
      </c>
      <c r="B55" s="4">
        <v>0</v>
      </c>
    </row>
    <row r="56" spans="1:2">
      <c r="A56" s="3">
        <v>-0.73</v>
      </c>
      <c r="B56" s="4">
        <v>0</v>
      </c>
    </row>
    <row r="57" spans="1:2">
      <c r="A57" s="3">
        <v>-0.72499999999999998</v>
      </c>
      <c r="B57" s="4">
        <v>0</v>
      </c>
    </row>
    <row r="58" spans="1:2">
      <c r="A58" s="3">
        <v>-0.72</v>
      </c>
      <c r="B58" s="4">
        <v>0</v>
      </c>
    </row>
    <row r="59" spans="1:2">
      <c r="A59" s="3">
        <v>-0.71499999999999997</v>
      </c>
      <c r="B59" s="4">
        <v>0</v>
      </c>
    </row>
    <row r="60" spans="1:2">
      <c r="A60" s="3">
        <v>-0.71</v>
      </c>
      <c r="B60" s="4">
        <v>0</v>
      </c>
    </row>
    <row r="61" spans="1:2">
      <c r="A61" s="3">
        <v>-0.70499999999999996</v>
      </c>
      <c r="B61" s="4">
        <v>0</v>
      </c>
    </row>
    <row r="62" spans="1:2">
      <c r="A62" s="3">
        <v>-0.7</v>
      </c>
      <c r="B62" s="4">
        <v>0</v>
      </c>
    </row>
    <row r="63" spans="1:2">
      <c r="A63" s="3">
        <v>-0.69499999999999995</v>
      </c>
      <c r="B63" s="4">
        <v>0</v>
      </c>
    </row>
    <row r="64" spans="1:2">
      <c r="A64" s="3">
        <v>-0.69</v>
      </c>
      <c r="B64" s="4">
        <v>0</v>
      </c>
    </row>
    <row r="65" spans="1:2">
      <c r="A65" s="3">
        <v>-0.68500000000000005</v>
      </c>
      <c r="B65" s="4">
        <v>0</v>
      </c>
    </row>
    <row r="66" spans="1:2">
      <c r="A66" s="3">
        <v>-0.68</v>
      </c>
      <c r="B66" s="4">
        <v>0</v>
      </c>
    </row>
    <row r="67" spans="1:2">
      <c r="A67" s="3">
        <v>-0.67500000000000004</v>
      </c>
      <c r="B67" s="4">
        <v>0</v>
      </c>
    </row>
    <row r="68" spans="1:2">
      <c r="A68" s="3">
        <v>-0.67</v>
      </c>
      <c r="B68" s="4">
        <v>0</v>
      </c>
    </row>
    <row r="69" spans="1:2">
      <c r="A69" s="3">
        <v>-0.66500000000000004</v>
      </c>
      <c r="B69" s="4">
        <v>0</v>
      </c>
    </row>
    <row r="70" spans="1:2">
      <c r="A70" s="3">
        <v>-0.66</v>
      </c>
      <c r="B70" s="4">
        <v>0</v>
      </c>
    </row>
    <row r="71" spans="1:2">
      <c r="A71" s="3">
        <v>-0.65500000000000003</v>
      </c>
      <c r="B71" s="4">
        <v>0</v>
      </c>
    </row>
    <row r="72" spans="1:2">
      <c r="A72" s="3">
        <v>-0.65</v>
      </c>
      <c r="B72" s="4">
        <v>0</v>
      </c>
    </row>
    <row r="73" spans="1:2">
      <c r="A73" s="3">
        <v>-0.64500000000000002</v>
      </c>
      <c r="B73" s="4">
        <v>0</v>
      </c>
    </row>
    <row r="74" spans="1:2">
      <c r="A74" s="3">
        <v>-0.64</v>
      </c>
      <c r="B74" s="4">
        <v>0</v>
      </c>
    </row>
    <row r="75" spans="1:2">
      <c r="A75" s="3">
        <v>-0.63500000000000001</v>
      </c>
      <c r="B75" s="4">
        <v>0</v>
      </c>
    </row>
    <row r="76" spans="1:2">
      <c r="A76" s="3">
        <v>-0.63</v>
      </c>
      <c r="B76" s="4">
        <v>0</v>
      </c>
    </row>
    <row r="77" spans="1:2">
      <c r="A77" s="3">
        <v>-0.625</v>
      </c>
      <c r="B77" s="4">
        <v>0</v>
      </c>
    </row>
    <row r="78" spans="1:2">
      <c r="A78" s="3">
        <v>-0.62</v>
      </c>
      <c r="B78" s="4">
        <v>0</v>
      </c>
    </row>
    <row r="79" spans="1:2">
      <c r="A79" s="3">
        <v>-0.61499999999999999</v>
      </c>
      <c r="B79" s="4">
        <v>0</v>
      </c>
    </row>
    <row r="80" spans="1:2">
      <c r="A80" s="3">
        <v>-0.61</v>
      </c>
      <c r="B80" s="4">
        <v>0</v>
      </c>
    </row>
    <row r="81" spans="1:2">
      <c r="A81" s="3">
        <v>-0.60499999999999998</v>
      </c>
      <c r="B81" s="4">
        <v>0</v>
      </c>
    </row>
    <row r="82" spans="1:2">
      <c r="A82" s="3">
        <v>-0.6</v>
      </c>
      <c r="B82" s="4">
        <v>0</v>
      </c>
    </row>
    <row r="83" spans="1:2">
      <c r="A83" s="3">
        <v>-0.59499999999999997</v>
      </c>
      <c r="B83" s="4">
        <v>0</v>
      </c>
    </row>
    <row r="84" spans="1:2">
      <c r="A84" s="3">
        <v>-0.59</v>
      </c>
      <c r="B84" s="4">
        <v>0</v>
      </c>
    </row>
    <row r="85" spans="1:2">
      <c r="A85" s="3">
        <v>-0.58499999999999996</v>
      </c>
      <c r="B85" s="4">
        <v>0</v>
      </c>
    </row>
    <row r="86" spans="1:2">
      <c r="A86" s="3">
        <v>-0.57999999999999996</v>
      </c>
      <c r="B86" s="4">
        <v>0</v>
      </c>
    </row>
    <row r="87" spans="1:2">
      <c r="A87" s="3">
        <v>-0.57499999999999996</v>
      </c>
      <c r="B87" s="4">
        <v>0</v>
      </c>
    </row>
    <row r="88" spans="1:2">
      <c r="A88" s="3">
        <v>-0.56999999999999995</v>
      </c>
      <c r="B88" s="4">
        <v>0</v>
      </c>
    </row>
    <row r="89" spans="1:2">
      <c r="A89" s="3">
        <v>-0.56499999999999995</v>
      </c>
      <c r="B89" s="4">
        <v>0</v>
      </c>
    </row>
    <row r="90" spans="1:2">
      <c r="A90" s="3">
        <v>-0.56000000000000005</v>
      </c>
      <c r="B90" s="4">
        <v>0</v>
      </c>
    </row>
    <row r="91" spans="1:2">
      <c r="A91" s="3">
        <v>-0.55500000000000005</v>
      </c>
      <c r="B91" s="4">
        <v>0</v>
      </c>
    </row>
    <row r="92" spans="1:2">
      <c r="A92" s="3">
        <v>-0.55000000000000004</v>
      </c>
      <c r="B92" s="4">
        <v>0</v>
      </c>
    </row>
    <row r="93" spans="1:2">
      <c r="A93" s="3">
        <v>-0.54500000000000004</v>
      </c>
      <c r="B93" s="4">
        <v>0</v>
      </c>
    </row>
    <row r="94" spans="1:2">
      <c r="A94" s="3">
        <v>-0.54</v>
      </c>
      <c r="B94" s="4">
        <v>0</v>
      </c>
    </row>
    <row r="95" spans="1:2">
      <c r="A95" s="3">
        <v>-0.53500000000000003</v>
      </c>
      <c r="B95" s="4">
        <v>0</v>
      </c>
    </row>
    <row r="96" spans="1:2">
      <c r="A96" s="3">
        <v>-0.53</v>
      </c>
      <c r="B96" s="4">
        <v>0</v>
      </c>
    </row>
    <row r="97" spans="1:2">
      <c r="A97" s="3">
        <v>-0.52500000000000002</v>
      </c>
      <c r="B97" s="4">
        <v>0</v>
      </c>
    </row>
    <row r="98" spans="1:2">
      <c r="A98" s="3">
        <v>-0.52</v>
      </c>
      <c r="B98" s="4">
        <v>0</v>
      </c>
    </row>
    <row r="99" spans="1:2">
      <c r="A99" s="3">
        <v>-0.51500000000000001</v>
      </c>
      <c r="B99" s="4">
        <v>0</v>
      </c>
    </row>
    <row r="100" spans="1:2">
      <c r="A100" s="3">
        <v>-0.51</v>
      </c>
      <c r="B100" s="4">
        <v>0</v>
      </c>
    </row>
    <row r="101" spans="1:2">
      <c r="A101" s="3">
        <v>-0.505</v>
      </c>
      <c r="B101" s="4">
        <v>0</v>
      </c>
    </row>
    <row r="102" spans="1:2">
      <c r="A102" s="3">
        <v>-0.5</v>
      </c>
      <c r="B102" s="4">
        <v>0</v>
      </c>
    </row>
    <row r="103" spans="1:2">
      <c r="A103" s="3">
        <v>-0.495</v>
      </c>
      <c r="B103" s="4">
        <v>0</v>
      </c>
    </row>
    <row r="104" spans="1:2">
      <c r="A104" s="3">
        <v>-0.49</v>
      </c>
      <c r="B104" s="4">
        <v>0</v>
      </c>
    </row>
    <row r="105" spans="1:2">
      <c r="A105" s="3">
        <v>-0.48499999999999999</v>
      </c>
      <c r="B105" s="4">
        <v>0</v>
      </c>
    </row>
    <row r="106" spans="1:2">
      <c r="A106" s="3">
        <v>-0.48</v>
      </c>
      <c r="B106" s="4">
        <v>0</v>
      </c>
    </row>
    <row r="107" spans="1:2">
      <c r="A107" s="3">
        <v>-0.47499999999999998</v>
      </c>
      <c r="B107" s="4">
        <v>0</v>
      </c>
    </row>
    <row r="108" spans="1:2">
      <c r="A108" s="3">
        <v>-0.47</v>
      </c>
      <c r="B108" s="4">
        <v>0</v>
      </c>
    </row>
    <row r="109" spans="1:2">
      <c r="A109" s="3">
        <v>-0.46500000000000002</v>
      </c>
      <c r="B109" s="4">
        <v>0</v>
      </c>
    </row>
    <row r="110" spans="1:2">
      <c r="A110" s="3">
        <v>-0.46</v>
      </c>
      <c r="B110" s="4">
        <v>0</v>
      </c>
    </row>
    <row r="111" spans="1:2">
      <c r="A111" s="3">
        <v>-0.45500000000000002</v>
      </c>
      <c r="B111" s="4">
        <v>0</v>
      </c>
    </row>
    <row r="112" spans="1:2">
      <c r="A112" s="3">
        <v>-0.45</v>
      </c>
      <c r="B112" s="4">
        <v>0</v>
      </c>
    </row>
    <row r="113" spans="1:2">
      <c r="A113" s="3">
        <v>-0.44500000000000001</v>
      </c>
      <c r="B113" s="4">
        <v>0</v>
      </c>
    </row>
    <row r="114" spans="1:2">
      <c r="A114" s="3">
        <v>-0.44</v>
      </c>
      <c r="B114" s="4">
        <v>0</v>
      </c>
    </row>
    <row r="115" spans="1:2">
      <c r="A115" s="3">
        <v>-0.435</v>
      </c>
      <c r="B115" s="4">
        <v>0</v>
      </c>
    </row>
    <row r="116" spans="1:2">
      <c r="A116" s="3">
        <v>-0.43</v>
      </c>
      <c r="B116" s="4">
        <v>0</v>
      </c>
    </row>
    <row r="117" spans="1:2">
      <c r="A117" s="3">
        <v>-0.42499999999999999</v>
      </c>
      <c r="B117" s="4">
        <v>0</v>
      </c>
    </row>
    <row r="118" spans="1:2">
      <c r="A118" s="3">
        <v>-0.42</v>
      </c>
      <c r="B118" s="4">
        <v>0</v>
      </c>
    </row>
    <row r="119" spans="1:2">
      <c r="A119" s="3">
        <v>-0.41499999999999998</v>
      </c>
      <c r="B119" s="4">
        <v>0</v>
      </c>
    </row>
    <row r="120" spans="1:2">
      <c r="A120" s="3">
        <v>-0.41</v>
      </c>
      <c r="B120" s="4">
        <v>0</v>
      </c>
    </row>
    <row r="121" spans="1:2">
      <c r="A121" s="3">
        <v>-0.40500000000000003</v>
      </c>
      <c r="B121" s="4">
        <v>0</v>
      </c>
    </row>
    <row r="122" spans="1:2">
      <c r="A122" s="3">
        <v>-0.39999999999999902</v>
      </c>
      <c r="B122" s="4">
        <v>0</v>
      </c>
    </row>
    <row r="123" spans="1:2">
      <c r="A123" s="3">
        <v>-0.39499999999999902</v>
      </c>
      <c r="B123" s="4">
        <v>0</v>
      </c>
    </row>
    <row r="124" spans="1:2">
      <c r="A124" s="3">
        <v>-0.38999999999999901</v>
      </c>
      <c r="B124" s="4">
        <v>0</v>
      </c>
    </row>
    <row r="125" spans="1:2">
      <c r="A125" s="3">
        <v>-0.38499999999999901</v>
      </c>
      <c r="B125" s="4">
        <v>0</v>
      </c>
    </row>
    <row r="126" spans="1:2">
      <c r="A126" s="3">
        <v>-0.37999999999999901</v>
      </c>
      <c r="B126" s="4">
        <v>0</v>
      </c>
    </row>
    <row r="127" spans="1:2">
      <c r="A127" s="3">
        <v>-0.374999999999999</v>
      </c>
      <c r="B127" s="4">
        <v>0</v>
      </c>
    </row>
    <row r="128" spans="1:2">
      <c r="A128" s="3">
        <v>-0.369999999999999</v>
      </c>
      <c r="B128" s="4">
        <v>0</v>
      </c>
    </row>
    <row r="129" spans="1:2">
      <c r="A129" s="3">
        <v>-0.36499999999999899</v>
      </c>
      <c r="B129" s="4">
        <v>0</v>
      </c>
    </row>
    <row r="130" spans="1:2">
      <c r="A130" s="3">
        <v>-0.35999999999999899</v>
      </c>
      <c r="B130" s="4">
        <v>0</v>
      </c>
    </row>
    <row r="131" spans="1:2">
      <c r="A131" s="3">
        <v>-0.35499999999999898</v>
      </c>
      <c r="B131" s="4">
        <v>0</v>
      </c>
    </row>
    <row r="132" spans="1:2">
      <c r="A132" s="3">
        <v>-0.34999999999999898</v>
      </c>
      <c r="B132" s="4">
        <v>0</v>
      </c>
    </row>
    <row r="133" spans="1:2">
      <c r="A133" s="3">
        <v>-0.34499999999999897</v>
      </c>
      <c r="B133" s="4">
        <v>0</v>
      </c>
    </row>
    <row r="134" spans="1:2">
      <c r="A134" s="3">
        <v>-0.33999999999999903</v>
      </c>
      <c r="B134" s="4">
        <v>0</v>
      </c>
    </row>
    <row r="135" spans="1:2">
      <c r="A135" s="3">
        <v>-0.33499999999999902</v>
      </c>
      <c r="B135" s="4">
        <v>0</v>
      </c>
    </row>
    <row r="136" spans="1:2">
      <c r="A136" s="3">
        <v>-0.32999999999999902</v>
      </c>
      <c r="B136" s="4">
        <v>0</v>
      </c>
    </row>
    <row r="137" spans="1:2">
      <c r="A137" s="3">
        <v>-0.32499999999999901</v>
      </c>
      <c r="B137" s="4">
        <v>0</v>
      </c>
    </row>
    <row r="138" spans="1:2">
      <c r="A138" s="3">
        <v>-0.31999999999999901</v>
      </c>
      <c r="B138" s="4">
        <v>0</v>
      </c>
    </row>
    <row r="139" spans="1:2">
      <c r="A139" s="3">
        <v>-0.314999999999999</v>
      </c>
      <c r="B139" s="4">
        <v>0</v>
      </c>
    </row>
    <row r="140" spans="1:2">
      <c r="A140" s="3">
        <v>-0.309999999999999</v>
      </c>
      <c r="B140" s="4">
        <v>0</v>
      </c>
    </row>
    <row r="141" spans="1:2">
      <c r="A141" s="3">
        <v>-0.30499999999999899</v>
      </c>
      <c r="B141" s="4">
        <v>0</v>
      </c>
    </row>
    <row r="142" spans="1:2">
      <c r="A142" s="3">
        <v>-0.29999999999999899</v>
      </c>
      <c r="B142" s="4">
        <v>0</v>
      </c>
    </row>
    <row r="143" spans="1:2">
      <c r="A143" s="3">
        <v>-0.29499999999999899</v>
      </c>
      <c r="B143" s="4">
        <v>0</v>
      </c>
    </row>
    <row r="144" spans="1:2">
      <c r="A144" s="3">
        <v>-0.28999999999999898</v>
      </c>
      <c r="B144" s="4">
        <v>0</v>
      </c>
    </row>
    <row r="145" spans="1:2">
      <c r="A145" s="3">
        <v>-0.28499999999999898</v>
      </c>
      <c r="B145" s="4">
        <v>0</v>
      </c>
    </row>
    <row r="146" spans="1:2">
      <c r="A146" s="3">
        <v>-0.27999999999999903</v>
      </c>
      <c r="B146" s="4">
        <v>0</v>
      </c>
    </row>
    <row r="147" spans="1:2">
      <c r="A147" s="3">
        <v>-0.27499999999999902</v>
      </c>
      <c r="B147" s="4">
        <v>0</v>
      </c>
    </row>
    <row r="148" spans="1:2">
      <c r="A148" s="3">
        <v>-0.26999999999999902</v>
      </c>
      <c r="B148" s="4">
        <v>0</v>
      </c>
    </row>
    <row r="149" spans="1:2">
      <c r="A149" s="3">
        <v>-0.26499999999999901</v>
      </c>
      <c r="B149" s="4">
        <v>0</v>
      </c>
    </row>
    <row r="150" spans="1:2">
      <c r="A150" s="3">
        <v>-0.25999999999999901</v>
      </c>
      <c r="B150" s="4">
        <v>0</v>
      </c>
    </row>
    <row r="151" spans="1:2">
      <c r="A151" s="3">
        <v>-0.25499999999999901</v>
      </c>
      <c r="B151" s="4">
        <v>0</v>
      </c>
    </row>
    <row r="152" spans="1:2">
      <c r="A152" s="3">
        <v>-0.249999999999999</v>
      </c>
      <c r="B152" s="4">
        <v>0</v>
      </c>
    </row>
    <row r="153" spans="1:2">
      <c r="A153" s="3">
        <v>-0.244999999999999</v>
      </c>
      <c r="B153" s="4">
        <v>0</v>
      </c>
    </row>
    <row r="154" spans="1:2">
      <c r="A154" s="3">
        <v>-0.23999999999999899</v>
      </c>
      <c r="B154" s="4">
        <v>0</v>
      </c>
    </row>
    <row r="155" spans="1:2">
      <c r="A155" s="3">
        <v>-0.23499999999999899</v>
      </c>
      <c r="B155" s="4">
        <v>0</v>
      </c>
    </row>
    <row r="156" spans="1:2">
      <c r="A156" s="3">
        <v>-0.22999999999999901</v>
      </c>
      <c r="B156" s="4">
        <v>0</v>
      </c>
    </row>
    <row r="157" spans="1:2">
      <c r="A157" s="3">
        <v>-0.22499999999999901</v>
      </c>
      <c r="B157" s="4">
        <v>0</v>
      </c>
    </row>
    <row r="158" spans="1:2">
      <c r="A158" s="3">
        <v>-0.219999999999999</v>
      </c>
      <c r="B158" s="4">
        <v>0</v>
      </c>
    </row>
    <row r="159" spans="1:2">
      <c r="A159" s="3">
        <v>-0.214999999999999</v>
      </c>
      <c r="B159" s="4">
        <v>0</v>
      </c>
    </row>
    <row r="160" spans="1:2">
      <c r="A160" s="3">
        <v>-0.20999999999999899</v>
      </c>
      <c r="B160" s="4">
        <v>0</v>
      </c>
    </row>
    <row r="161" spans="1:2">
      <c r="A161" s="3">
        <v>-0.20499999999999899</v>
      </c>
      <c r="B161" s="4">
        <v>0</v>
      </c>
    </row>
    <row r="162" spans="1:2">
      <c r="A162" s="3">
        <v>-0.19999999999999901</v>
      </c>
      <c r="B162" s="4">
        <v>0</v>
      </c>
    </row>
    <row r="163" spans="1:2">
      <c r="A163" s="3">
        <v>-0.19499999999999901</v>
      </c>
      <c r="B163" s="4">
        <v>0</v>
      </c>
    </row>
    <row r="164" spans="1:2">
      <c r="A164" s="3">
        <v>-0.189999999999999</v>
      </c>
      <c r="B164" s="4">
        <v>0</v>
      </c>
    </row>
    <row r="165" spans="1:2">
      <c r="A165" s="3">
        <v>-0.184999999999999</v>
      </c>
      <c r="B165" s="4">
        <v>0</v>
      </c>
    </row>
    <row r="166" spans="1:2">
      <c r="A166" s="3">
        <v>-0.17999999999999899</v>
      </c>
      <c r="B166" s="4">
        <v>0</v>
      </c>
    </row>
    <row r="167" spans="1:2">
      <c r="A167" s="3">
        <v>-0.17499999999999899</v>
      </c>
      <c r="B167" s="4">
        <v>0</v>
      </c>
    </row>
    <row r="168" spans="1:2">
      <c r="A168" s="3">
        <v>-0.16999999999999901</v>
      </c>
      <c r="B168" s="4">
        <v>0</v>
      </c>
    </row>
    <row r="169" spans="1:2">
      <c r="A169" s="3">
        <v>-0.16499999999999901</v>
      </c>
      <c r="B169" s="4">
        <v>0</v>
      </c>
    </row>
    <row r="170" spans="1:2">
      <c r="A170" s="3">
        <v>-0.159999999999999</v>
      </c>
      <c r="B170" s="4">
        <v>0</v>
      </c>
    </row>
    <row r="171" spans="1:2">
      <c r="A171" s="3">
        <v>-0.154999999999999</v>
      </c>
      <c r="B171" s="4">
        <v>0</v>
      </c>
    </row>
    <row r="172" spans="1:2">
      <c r="A172" s="3">
        <v>-0.149999999999999</v>
      </c>
      <c r="B172" s="4">
        <v>0</v>
      </c>
    </row>
    <row r="173" spans="1:2">
      <c r="A173" s="3">
        <v>-0.14499999999999899</v>
      </c>
      <c r="B173" s="4">
        <v>0</v>
      </c>
    </row>
    <row r="174" spans="1:2">
      <c r="A174" s="3">
        <v>-0.13999999999999899</v>
      </c>
      <c r="B174" s="4">
        <v>0</v>
      </c>
    </row>
    <row r="175" spans="1:2">
      <c r="A175" s="3">
        <v>-0.13499999999999901</v>
      </c>
      <c r="B175" s="4">
        <v>0</v>
      </c>
    </row>
    <row r="176" spans="1:2">
      <c r="A176" s="3">
        <v>-0.12999999999999901</v>
      </c>
      <c r="B176" s="4">
        <v>0</v>
      </c>
    </row>
    <row r="177" spans="1:2">
      <c r="A177" s="3">
        <v>-0.124999999999999</v>
      </c>
      <c r="B177" s="4">
        <v>0</v>
      </c>
    </row>
    <row r="178" spans="1:2">
      <c r="A178" s="3">
        <v>-0.119999999999999</v>
      </c>
      <c r="B178" s="4">
        <v>0</v>
      </c>
    </row>
    <row r="179" spans="1:2">
      <c r="A179" s="3">
        <v>-0.11499999999999901</v>
      </c>
      <c r="B179" s="4">
        <v>0</v>
      </c>
    </row>
    <row r="180" spans="1:2">
      <c r="A180" s="3">
        <v>-0.109999999999999</v>
      </c>
      <c r="B180" s="4">
        <v>0</v>
      </c>
    </row>
    <row r="181" spans="1:2">
      <c r="A181" s="3">
        <v>-0.104999999999999</v>
      </c>
      <c r="B181" s="4">
        <v>0</v>
      </c>
    </row>
    <row r="182" spans="1:2">
      <c r="A182" s="3">
        <v>-9.9999999999999201E-2</v>
      </c>
      <c r="B182" s="4">
        <v>0</v>
      </c>
    </row>
    <row r="183" spans="1:2">
      <c r="A183" s="3">
        <v>-9.4999999999999196E-2</v>
      </c>
      <c r="B183" s="4">
        <v>0</v>
      </c>
    </row>
    <row r="184" spans="1:2">
      <c r="A184" s="3">
        <v>-8.9999999999999206E-2</v>
      </c>
      <c r="B184" s="4">
        <v>0</v>
      </c>
    </row>
    <row r="185" spans="1:2">
      <c r="A185" s="3">
        <v>-8.4999999999999201E-2</v>
      </c>
      <c r="B185" s="4">
        <v>0</v>
      </c>
    </row>
    <row r="186" spans="1:2">
      <c r="A186" s="3">
        <v>-7.9999999999999197E-2</v>
      </c>
      <c r="B186" s="4">
        <v>0</v>
      </c>
    </row>
    <row r="187" spans="1:2">
      <c r="A187" s="3">
        <v>-7.4999999999999206E-2</v>
      </c>
      <c r="B187" s="4">
        <v>0</v>
      </c>
    </row>
    <row r="188" spans="1:2">
      <c r="A188" s="3">
        <v>-6.9999999999999202E-2</v>
      </c>
      <c r="B188" s="4">
        <v>0</v>
      </c>
    </row>
    <row r="189" spans="1:2">
      <c r="A189" s="3">
        <v>-6.4999999999999197E-2</v>
      </c>
      <c r="B189" s="4">
        <v>0</v>
      </c>
    </row>
    <row r="190" spans="1:2">
      <c r="A190" s="3">
        <v>-5.99999999999992E-2</v>
      </c>
      <c r="B190" s="4">
        <v>0</v>
      </c>
    </row>
    <row r="191" spans="1:2">
      <c r="A191" s="3">
        <v>-5.4999999999999202E-2</v>
      </c>
      <c r="B191" s="4">
        <v>0</v>
      </c>
    </row>
    <row r="192" spans="1:2">
      <c r="A192" s="3">
        <v>-4.9999999999999198E-2</v>
      </c>
      <c r="B192" s="4">
        <v>0</v>
      </c>
    </row>
    <row r="193" spans="1:2">
      <c r="A193" s="3">
        <v>-4.49999999999992E-2</v>
      </c>
      <c r="B193" s="4">
        <v>0</v>
      </c>
    </row>
    <row r="194" spans="1:2">
      <c r="A194" s="3">
        <v>-3.9999999999999203E-2</v>
      </c>
      <c r="B194" s="4">
        <v>0</v>
      </c>
    </row>
    <row r="195" spans="1:2">
      <c r="A195" s="3">
        <v>-3.4999999999999198E-2</v>
      </c>
      <c r="B195" s="4">
        <v>0</v>
      </c>
    </row>
    <row r="196" spans="1:2">
      <c r="A196" s="3">
        <v>-2.9999999999999201E-2</v>
      </c>
      <c r="B196" s="4">
        <v>0</v>
      </c>
    </row>
    <row r="197" spans="1:2">
      <c r="A197" s="3">
        <v>-2.49999999999992E-2</v>
      </c>
      <c r="B197" s="4">
        <v>0</v>
      </c>
    </row>
    <row r="198" spans="1:2">
      <c r="A198" s="3">
        <v>-1.9999999999999199E-2</v>
      </c>
      <c r="B198" s="4">
        <v>0</v>
      </c>
    </row>
    <row r="199" spans="1:2">
      <c r="A199" s="3">
        <v>-1.49999999999992E-2</v>
      </c>
      <c r="B199" s="4">
        <v>0</v>
      </c>
    </row>
    <row r="200" spans="1:2">
      <c r="A200" s="3">
        <v>-9.9999999999991797E-3</v>
      </c>
      <c r="B200" s="4">
        <v>0</v>
      </c>
    </row>
    <row r="201" spans="1:2">
      <c r="A201" s="3">
        <v>-4.9999999999991796E-3</v>
      </c>
      <c r="B201" s="4">
        <v>0</v>
      </c>
    </row>
    <row r="202" spans="1:2">
      <c r="A202" s="3">
        <v>8.2052420413702995E-16</v>
      </c>
      <c r="B202" s="4">
        <v>0</v>
      </c>
    </row>
    <row r="203" spans="1:2">
      <c r="A203" s="3">
        <v>5.0000000000008198E-3</v>
      </c>
      <c r="B203" s="4">
        <v>0</v>
      </c>
    </row>
    <row r="204" spans="1:2">
      <c r="A204" s="3">
        <v>1.00000000000008E-2</v>
      </c>
      <c r="B204" s="4">
        <v>0</v>
      </c>
    </row>
    <row r="205" spans="1:2">
      <c r="A205" s="3">
        <v>1.5000000000000799E-2</v>
      </c>
      <c r="B205" s="4">
        <v>0</v>
      </c>
    </row>
    <row r="206" spans="1:2">
      <c r="A206" s="3">
        <v>2.0000000000000798E-2</v>
      </c>
      <c r="B206" s="4">
        <v>0</v>
      </c>
    </row>
    <row r="207" spans="1:2">
      <c r="A207" s="3">
        <v>2.5000000000000799E-2</v>
      </c>
      <c r="B207" s="4">
        <v>0</v>
      </c>
    </row>
    <row r="208" spans="1:2">
      <c r="A208" s="3">
        <v>3.00000000000008E-2</v>
      </c>
      <c r="B208" s="4">
        <v>0</v>
      </c>
    </row>
    <row r="209" spans="1:2">
      <c r="A209" s="3">
        <v>3.5000000000000801E-2</v>
      </c>
      <c r="B209" s="4">
        <v>0</v>
      </c>
    </row>
    <row r="210" spans="1:2">
      <c r="A210" s="3">
        <v>4.0000000000000799E-2</v>
      </c>
      <c r="B210" s="4">
        <v>0</v>
      </c>
    </row>
    <row r="211" spans="1:2">
      <c r="A211" s="3">
        <v>4.5000000000000803E-2</v>
      </c>
      <c r="B211" s="4">
        <v>0</v>
      </c>
    </row>
    <row r="212" spans="1:2">
      <c r="A212" s="3">
        <v>5.0000000000000801E-2</v>
      </c>
      <c r="B212" s="4">
        <v>0</v>
      </c>
    </row>
    <row r="213" spans="1:2">
      <c r="A213" s="3">
        <v>5.5000000000000798E-2</v>
      </c>
      <c r="B213" s="4">
        <v>0</v>
      </c>
    </row>
    <row r="214" spans="1:2">
      <c r="A214" s="3">
        <v>6.0000000000000803E-2</v>
      </c>
      <c r="B214" s="4">
        <v>0</v>
      </c>
    </row>
    <row r="215" spans="1:2">
      <c r="A215" s="3">
        <v>6.5000000000000793E-2</v>
      </c>
      <c r="B215" s="4">
        <v>0</v>
      </c>
    </row>
    <row r="216" spans="1:2">
      <c r="A216" s="3">
        <v>7.0000000000000798E-2</v>
      </c>
      <c r="B216" s="4">
        <v>0</v>
      </c>
    </row>
    <row r="217" spans="1:2">
      <c r="A217" s="3">
        <v>7.5000000000000802E-2</v>
      </c>
      <c r="B217" s="4">
        <v>0</v>
      </c>
    </row>
    <row r="218" spans="1:2">
      <c r="A218" s="3">
        <v>8.0000000000000807E-2</v>
      </c>
      <c r="B218" s="4">
        <v>0</v>
      </c>
    </row>
    <row r="219" spans="1:2">
      <c r="A219" s="3">
        <v>8.5000000000000797E-2</v>
      </c>
      <c r="B219" s="4">
        <v>0</v>
      </c>
    </row>
    <row r="220" spans="1:2">
      <c r="A220" s="3">
        <v>9.0000000000000802E-2</v>
      </c>
      <c r="B220" s="4">
        <v>0</v>
      </c>
    </row>
    <row r="221" spans="1:2">
      <c r="A221" s="3">
        <v>9.5000000000000806E-2</v>
      </c>
      <c r="B221" s="4">
        <v>0</v>
      </c>
    </row>
    <row r="222" spans="1:2">
      <c r="A222" s="3">
        <v>0.100000000000001</v>
      </c>
      <c r="B222" s="4">
        <v>0</v>
      </c>
    </row>
    <row r="223" spans="1:2">
      <c r="A223" s="3">
        <v>0.105000000000001</v>
      </c>
      <c r="B223" s="4">
        <v>0</v>
      </c>
    </row>
    <row r="224" spans="1:2">
      <c r="A224" s="3">
        <v>0.110000000000001</v>
      </c>
      <c r="B224" s="4">
        <v>0</v>
      </c>
    </row>
    <row r="225" spans="1:2">
      <c r="A225" s="3">
        <v>0.115000000000001</v>
      </c>
      <c r="B225" s="4">
        <v>0</v>
      </c>
    </row>
    <row r="226" spans="1:2">
      <c r="A226" s="3">
        <v>0.12000000000000099</v>
      </c>
      <c r="B226" s="4">
        <v>0</v>
      </c>
    </row>
    <row r="227" spans="1:2">
      <c r="A227" s="3">
        <v>0.125000000000001</v>
      </c>
      <c r="B227" s="4">
        <v>0</v>
      </c>
    </row>
    <row r="228" spans="1:2">
      <c r="A228" s="3">
        <v>0.130000000000001</v>
      </c>
      <c r="B228" s="4">
        <v>0</v>
      </c>
    </row>
    <row r="229" spans="1:2">
      <c r="A229" s="3">
        <v>0.13500000000000101</v>
      </c>
      <c r="B229" s="4">
        <v>0</v>
      </c>
    </row>
    <row r="230" spans="1:2">
      <c r="A230" s="3">
        <v>0.14000000000000101</v>
      </c>
      <c r="B230" s="4">
        <v>0</v>
      </c>
    </row>
    <row r="231" spans="1:2">
      <c r="A231" s="3">
        <v>0.14500000000000099</v>
      </c>
      <c r="B231" s="4">
        <v>0</v>
      </c>
    </row>
    <row r="232" spans="1:2">
      <c r="A232" s="3">
        <v>0.15000000000000099</v>
      </c>
      <c r="B232" s="4">
        <v>0</v>
      </c>
    </row>
    <row r="233" spans="1:2">
      <c r="A233" s="3">
        <v>0.155000000000001</v>
      </c>
      <c r="B233" s="4">
        <v>0</v>
      </c>
    </row>
    <row r="234" spans="1:2">
      <c r="A234" s="3">
        <v>0.160000000000001</v>
      </c>
      <c r="B234" s="4">
        <v>0</v>
      </c>
    </row>
    <row r="235" spans="1:2">
      <c r="A235" s="3">
        <v>0.16500000000000101</v>
      </c>
      <c r="B235" s="4">
        <v>0</v>
      </c>
    </row>
    <row r="236" spans="1:2">
      <c r="A236" s="3">
        <v>0.17000000000000101</v>
      </c>
      <c r="B236" s="4">
        <v>0</v>
      </c>
    </row>
    <row r="237" spans="1:2">
      <c r="A237" s="3">
        <v>0.17500000000000099</v>
      </c>
      <c r="B237" s="4">
        <v>0</v>
      </c>
    </row>
    <row r="238" spans="1:2">
      <c r="A238" s="3">
        <v>0.18000000000000099</v>
      </c>
      <c r="B238" s="4">
        <v>0</v>
      </c>
    </row>
    <row r="239" spans="1:2">
      <c r="A239" s="3">
        <v>0.185000000000001</v>
      </c>
      <c r="B239" s="4">
        <v>0</v>
      </c>
    </row>
    <row r="240" spans="1:2">
      <c r="A240" s="3">
        <v>0.190000000000001</v>
      </c>
      <c r="B240" s="4">
        <v>0</v>
      </c>
    </row>
    <row r="241" spans="1:2">
      <c r="A241" s="3">
        <v>0.19500000000000101</v>
      </c>
      <c r="B241" s="4">
        <v>0</v>
      </c>
    </row>
    <row r="242" spans="1:2">
      <c r="A242" s="3">
        <v>0.20000000000000101</v>
      </c>
      <c r="B242" s="4">
        <v>0</v>
      </c>
    </row>
    <row r="243" spans="1:2">
      <c r="A243" s="3">
        <v>0.20500000000000099</v>
      </c>
      <c r="B243" s="4">
        <v>0</v>
      </c>
    </row>
    <row r="244" spans="1:2">
      <c r="A244" s="3">
        <v>0.21000000000000099</v>
      </c>
      <c r="B244" s="4">
        <v>0</v>
      </c>
    </row>
    <row r="245" spans="1:2">
      <c r="A245" s="3">
        <v>0.215000000000001</v>
      </c>
      <c r="B245" s="4">
        <v>0</v>
      </c>
    </row>
    <row r="246" spans="1:2">
      <c r="A246" s="3">
        <v>0.220000000000001</v>
      </c>
      <c r="B246" s="4">
        <v>0</v>
      </c>
    </row>
    <row r="247" spans="1:2">
      <c r="A247" s="3">
        <v>0.225000000000001</v>
      </c>
      <c r="B247" s="4">
        <v>0</v>
      </c>
    </row>
    <row r="248" spans="1:2">
      <c r="A248" s="3">
        <v>0.23000000000000101</v>
      </c>
      <c r="B248" s="4">
        <v>0</v>
      </c>
    </row>
    <row r="249" spans="1:2">
      <c r="A249" s="3">
        <v>0.23500000000000101</v>
      </c>
      <c r="B249" s="4">
        <v>0</v>
      </c>
    </row>
    <row r="250" spans="1:2">
      <c r="A250" s="3">
        <v>0.24000000000000099</v>
      </c>
      <c r="B250" s="4">
        <v>0</v>
      </c>
    </row>
    <row r="251" spans="1:2">
      <c r="A251" s="3">
        <v>0.24500000000000099</v>
      </c>
      <c r="B251" s="4">
        <v>0</v>
      </c>
    </row>
    <row r="252" spans="1:2">
      <c r="A252" s="3">
        <v>0.250000000000001</v>
      </c>
      <c r="B252" s="4">
        <v>0</v>
      </c>
    </row>
    <row r="253" spans="1:2">
      <c r="A253" s="3">
        <v>0.255000000000001</v>
      </c>
      <c r="B253" s="4">
        <v>0</v>
      </c>
    </row>
    <row r="254" spans="1:2">
      <c r="A254" s="3">
        <v>0.26000000000000101</v>
      </c>
      <c r="B254" s="4">
        <v>0</v>
      </c>
    </row>
    <row r="255" spans="1:2">
      <c r="A255" s="3">
        <v>0.26500000000000101</v>
      </c>
      <c r="B255" s="4">
        <v>0</v>
      </c>
    </row>
    <row r="256" spans="1:2">
      <c r="A256" s="3">
        <v>0.27000000000000102</v>
      </c>
      <c r="B256" s="4">
        <v>0</v>
      </c>
    </row>
    <row r="257" spans="1:2">
      <c r="A257" s="3">
        <v>0.27500000000000102</v>
      </c>
      <c r="B257" s="4">
        <v>0</v>
      </c>
    </row>
    <row r="258" spans="1:2">
      <c r="A258" s="3">
        <v>0.28000000000000103</v>
      </c>
      <c r="B258" s="4">
        <v>0</v>
      </c>
    </row>
    <row r="259" spans="1:2">
      <c r="A259" s="3">
        <v>0.28500000000000097</v>
      </c>
      <c r="B259" s="4">
        <v>0</v>
      </c>
    </row>
    <row r="260" spans="1:2">
      <c r="A260" s="3">
        <v>0.29000000000000098</v>
      </c>
      <c r="B260" s="4">
        <v>0</v>
      </c>
    </row>
    <row r="261" spans="1:2">
      <c r="A261" s="3">
        <v>0.29500000000000098</v>
      </c>
      <c r="B261" s="4">
        <v>0</v>
      </c>
    </row>
    <row r="262" spans="1:2">
      <c r="A262" s="3">
        <v>0.30000000000000099</v>
      </c>
      <c r="B262" s="4">
        <v>0</v>
      </c>
    </row>
    <row r="263" spans="1:2">
      <c r="A263" s="3">
        <v>0.30500000000000099</v>
      </c>
      <c r="B263" s="4">
        <v>0</v>
      </c>
    </row>
    <row r="264" spans="1:2">
      <c r="A264" s="3">
        <v>0.310000000000001</v>
      </c>
      <c r="B264" s="4">
        <v>0</v>
      </c>
    </row>
    <row r="265" spans="1:2">
      <c r="A265" s="3">
        <v>0.315000000000001</v>
      </c>
      <c r="B265" s="4">
        <v>0</v>
      </c>
    </row>
    <row r="266" spans="1:2">
      <c r="A266" s="3">
        <v>0.32000000000000101</v>
      </c>
      <c r="B266" s="4">
        <v>0</v>
      </c>
    </row>
    <row r="267" spans="1:2">
      <c r="A267" s="3">
        <v>0.32500000000000101</v>
      </c>
      <c r="B267" s="4">
        <v>0</v>
      </c>
    </row>
    <row r="268" spans="1:2">
      <c r="A268" s="3">
        <v>0.33000000000000101</v>
      </c>
      <c r="B268" s="4">
        <v>0</v>
      </c>
    </row>
    <row r="269" spans="1:2">
      <c r="A269" s="3">
        <v>0.33500000000000102</v>
      </c>
      <c r="B269" s="4">
        <v>0</v>
      </c>
    </row>
    <row r="270" spans="1:2">
      <c r="A270" s="3">
        <v>0.34000000000000102</v>
      </c>
      <c r="B270" s="4">
        <v>0</v>
      </c>
    </row>
    <row r="271" spans="1:2">
      <c r="A271" s="3">
        <v>0.34500000000000097</v>
      </c>
      <c r="B271" s="4">
        <v>0</v>
      </c>
    </row>
    <row r="272" spans="1:2">
      <c r="A272" s="3">
        <v>0.35000000000000098</v>
      </c>
      <c r="B272" s="4">
        <v>0</v>
      </c>
    </row>
    <row r="273" spans="1:2">
      <c r="A273" s="3">
        <v>0.35500000000000098</v>
      </c>
      <c r="B273" s="4">
        <v>0</v>
      </c>
    </row>
    <row r="274" spans="1:2">
      <c r="A274" s="3">
        <v>0.36000000000000099</v>
      </c>
      <c r="B274" s="4">
        <v>0</v>
      </c>
    </row>
    <row r="275" spans="1:2">
      <c r="A275" s="3">
        <v>0.36500000000000099</v>
      </c>
      <c r="B275" s="4">
        <v>0</v>
      </c>
    </row>
    <row r="276" spans="1:2">
      <c r="A276" s="3">
        <v>0.37000000000000099</v>
      </c>
      <c r="B276" s="4">
        <v>0</v>
      </c>
    </row>
    <row r="277" spans="1:2">
      <c r="A277" s="3">
        <v>0.375000000000001</v>
      </c>
      <c r="B277" s="4">
        <v>0</v>
      </c>
    </row>
    <row r="278" spans="1:2">
      <c r="A278" s="3">
        <v>0.380000000000001</v>
      </c>
      <c r="B278" s="4">
        <v>0</v>
      </c>
    </row>
    <row r="279" spans="1:2">
      <c r="A279" s="3">
        <v>0.38500000000000101</v>
      </c>
      <c r="B279" s="4">
        <v>0</v>
      </c>
    </row>
    <row r="280" spans="1:2">
      <c r="A280" s="3">
        <v>0.39000000000000101</v>
      </c>
      <c r="B280" s="4">
        <v>0</v>
      </c>
    </row>
    <row r="281" spans="1:2">
      <c r="A281" s="3">
        <v>0.39500000000000102</v>
      </c>
      <c r="B281" s="4">
        <v>0</v>
      </c>
    </row>
    <row r="282" spans="1:2">
      <c r="A282" s="3">
        <v>0.40000000000000102</v>
      </c>
      <c r="B282" s="4">
        <v>0</v>
      </c>
    </row>
    <row r="283" spans="1:2">
      <c r="A283" s="3">
        <v>0.40500000000000103</v>
      </c>
      <c r="B283" s="4">
        <v>0</v>
      </c>
    </row>
    <row r="284" spans="1:2">
      <c r="A284" s="3">
        <v>0.41000000000000097</v>
      </c>
      <c r="B284" s="4">
        <v>0</v>
      </c>
    </row>
    <row r="285" spans="1:2">
      <c r="A285" s="3">
        <v>0.41500000000000098</v>
      </c>
      <c r="B285" s="4">
        <v>0</v>
      </c>
    </row>
    <row r="286" spans="1:2">
      <c r="A286" s="3">
        <v>0.42000000000000098</v>
      </c>
      <c r="B286" s="4">
        <v>0</v>
      </c>
    </row>
    <row r="287" spans="1:2">
      <c r="A287" s="3">
        <v>0.42500000000000099</v>
      </c>
      <c r="B287" s="4">
        <v>0</v>
      </c>
    </row>
    <row r="288" spans="1:2">
      <c r="A288" s="3">
        <v>0.43000000000000099</v>
      </c>
      <c r="B288" s="4">
        <v>0</v>
      </c>
    </row>
    <row r="289" spans="1:2">
      <c r="A289" s="3">
        <v>0.435000000000001</v>
      </c>
      <c r="B289" s="4">
        <v>0</v>
      </c>
    </row>
    <row r="290" spans="1:2">
      <c r="A290" s="3">
        <v>0.440000000000001</v>
      </c>
      <c r="B290" s="4">
        <v>0</v>
      </c>
    </row>
    <row r="291" spans="1:2">
      <c r="A291" s="3">
        <v>0.44500000000000101</v>
      </c>
      <c r="B291" s="4">
        <v>0</v>
      </c>
    </row>
    <row r="292" spans="1:2">
      <c r="A292" s="3">
        <v>0.45000000000000101</v>
      </c>
      <c r="B292" s="4">
        <v>0</v>
      </c>
    </row>
    <row r="293" spans="1:2">
      <c r="A293" s="3">
        <v>0.45500000000000101</v>
      </c>
      <c r="B293" s="4">
        <v>0</v>
      </c>
    </row>
    <row r="294" spans="1:2">
      <c r="A294" s="3">
        <v>0.46000000000000102</v>
      </c>
      <c r="B294" s="4">
        <v>0</v>
      </c>
    </row>
    <row r="295" spans="1:2">
      <c r="A295" s="3">
        <v>0.46500000000000102</v>
      </c>
      <c r="B295" s="4">
        <v>0</v>
      </c>
    </row>
    <row r="296" spans="1:2">
      <c r="A296" s="3">
        <v>0.47000000000000097</v>
      </c>
      <c r="B296" s="4">
        <v>0</v>
      </c>
    </row>
    <row r="297" spans="1:2">
      <c r="A297" s="3">
        <v>0.47500000000000098</v>
      </c>
      <c r="B297" s="4">
        <v>0</v>
      </c>
    </row>
    <row r="298" spans="1:2">
      <c r="A298" s="3">
        <v>0.48000000000000098</v>
      </c>
      <c r="B298" s="4">
        <v>0</v>
      </c>
    </row>
    <row r="299" spans="1:2">
      <c r="A299" s="3">
        <v>0.48500000000000099</v>
      </c>
      <c r="B299" s="4">
        <v>0</v>
      </c>
    </row>
    <row r="300" spans="1:2">
      <c r="A300" s="3">
        <v>0.49000000000000099</v>
      </c>
      <c r="B300" s="4">
        <v>0</v>
      </c>
    </row>
    <row r="301" spans="1:2">
      <c r="A301" s="3">
        <v>0.49500000000000099</v>
      </c>
      <c r="B301" s="4">
        <v>0</v>
      </c>
    </row>
    <row r="302" spans="1:2">
      <c r="A302" s="3">
        <v>0.500000000000001</v>
      </c>
      <c r="B302" s="4">
        <v>0</v>
      </c>
    </row>
    <row r="303" spans="1:2">
      <c r="A303" s="3">
        <v>0.505000000000001</v>
      </c>
      <c r="B303" s="4">
        <v>0</v>
      </c>
    </row>
    <row r="304" spans="1:2">
      <c r="A304" s="3">
        <v>0.51000000000000101</v>
      </c>
      <c r="B304" s="4">
        <v>0</v>
      </c>
    </row>
    <row r="305" spans="1:2">
      <c r="A305" s="3">
        <v>0.51500000000000101</v>
      </c>
      <c r="B305" s="4">
        <v>0</v>
      </c>
    </row>
    <row r="306" spans="1:2">
      <c r="A306" s="3">
        <v>0.52000000000000102</v>
      </c>
      <c r="B306" s="4">
        <v>0</v>
      </c>
    </row>
    <row r="307" spans="1:2">
      <c r="A307" s="3">
        <v>0.52500000000000102</v>
      </c>
      <c r="B307" s="4">
        <v>0</v>
      </c>
    </row>
    <row r="308" spans="1:2">
      <c r="A308" s="3">
        <v>0.53000000000000103</v>
      </c>
      <c r="B308" s="4">
        <v>0</v>
      </c>
    </row>
    <row r="309" spans="1:2">
      <c r="A309" s="3">
        <v>0.53500000000000103</v>
      </c>
      <c r="B309" s="4">
        <v>0</v>
      </c>
    </row>
    <row r="310" spans="1:2">
      <c r="A310" s="3">
        <v>0.54000000000000103</v>
      </c>
      <c r="B310" s="4">
        <v>0</v>
      </c>
    </row>
    <row r="311" spans="1:2">
      <c r="A311" s="3">
        <v>0.54500000000000104</v>
      </c>
      <c r="B311" s="4">
        <v>0</v>
      </c>
    </row>
    <row r="312" spans="1:2">
      <c r="A312" s="3">
        <v>0.55000000000000104</v>
      </c>
      <c r="B312" s="4">
        <v>0</v>
      </c>
    </row>
    <row r="313" spans="1:2">
      <c r="A313" s="3">
        <v>0.55500000000000105</v>
      </c>
      <c r="B313" s="4">
        <v>0</v>
      </c>
    </row>
    <row r="314" spans="1:2">
      <c r="A314" s="3">
        <v>0.56000000000000105</v>
      </c>
      <c r="B314" s="4">
        <v>0</v>
      </c>
    </row>
    <row r="315" spans="1:2">
      <c r="A315" s="3">
        <v>0.56500000000000095</v>
      </c>
      <c r="B315" s="4">
        <v>0</v>
      </c>
    </row>
    <row r="316" spans="1:2">
      <c r="A316" s="3">
        <v>0.57000000000000095</v>
      </c>
      <c r="B316" s="4">
        <v>0</v>
      </c>
    </row>
    <row r="317" spans="1:2">
      <c r="A317" s="3">
        <v>0.57500000000000095</v>
      </c>
      <c r="B317" s="4">
        <v>0</v>
      </c>
    </row>
    <row r="318" spans="1:2">
      <c r="A318" s="3">
        <v>0.58000000000000096</v>
      </c>
      <c r="B318" s="4">
        <v>0</v>
      </c>
    </row>
    <row r="319" spans="1:2">
      <c r="A319" s="3">
        <v>0.58500000000000096</v>
      </c>
      <c r="B319" s="4">
        <v>0</v>
      </c>
    </row>
    <row r="320" spans="1:2">
      <c r="A320" s="3">
        <v>0.59000000000000097</v>
      </c>
      <c r="B320" s="4">
        <v>0</v>
      </c>
    </row>
    <row r="321" spans="1:2">
      <c r="A321" s="3">
        <v>0.59500000000000097</v>
      </c>
      <c r="B321" s="4">
        <v>0</v>
      </c>
    </row>
    <row r="322" spans="1:2">
      <c r="A322" s="3">
        <v>0.60000000000000098</v>
      </c>
      <c r="B322" s="4">
        <v>0</v>
      </c>
    </row>
    <row r="323" spans="1:2">
      <c r="A323" s="3">
        <v>0.60500000000000098</v>
      </c>
      <c r="B323" s="4">
        <v>0</v>
      </c>
    </row>
    <row r="324" spans="1:2">
      <c r="A324" s="3">
        <v>0.61000000000000099</v>
      </c>
      <c r="B324" s="4">
        <v>0</v>
      </c>
    </row>
    <row r="325" spans="1:2">
      <c r="A325" s="3">
        <v>0.61500000000000099</v>
      </c>
      <c r="B325" s="4">
        <v>0</v>
      </c>
    </row>
    <row r="326" spans="1:2">
      <c r="A326" s="3">
        <v>0.62000000000000099</v>
      </c>
      <c r="B326" s="4">
        <v>0</v>
      </c>
    </row>
    <row r="327" spans="1:2">
      <c r="A327" s="3">
        <v>0.625000000000001</v>
      </c>
      <c r="B327" s="4">
        <v>0</v>
      </c>
    </row>
    <row r="328" spans="1:2">
      <c r="A328" s="3">
        <v>0.630000000000001</v>
      </c>
      <c r="B328" s="4">
        <v>0</v>
      </c>
    </row>
    <row r="329" spans="1:2">
      <c r="A329" s="3">
        <v>0.63500000000000101</v>
      </c>
      <c r="B329" s="4">
        <v>0</v>
      </c>
    </row>
    <row r="330" spans="1:2">
      <c r="A330" s="3">
        <v>0.64000000000000101</v>
      </c>
      <c r="B330" s="4">
        <v>0</v>
      </c>
    </row>
    <row r="331" spans="1:2">
      <c r="A331" s="3">
        <v>0.64500000000000102</v>
      </c>
      <c r="B331" s="4">
        <v>0</v>
      </c>
    </row>
    <row r="332" spans="1:2">
      <c r="A332" s="3">
        <v>0.65000000000000102</v>
      </c>
      <c r="B332" s="4">
        <v>0</v>
      </c>
    </row>
    <row r="333" spans="1:2">
      <c r="A333" s="3">
        <v>0.65500000000000103</v>
      </c>
      <c r="B333" s="4">
        <v>0</v>
      </c>
    </row>
    <row r="334" spans="1:2">
      <c r="A334" s="3">
        <v>0.66000000000000103</v>
      </c>
      <c r="B334" s="4">
        <v>0</v>
      </c>
    </row>
    <row r="335" spans="1:2">
      <c r="A335" s="3">
        <v>0.66500000000000103</v>
      </c>
      <c r="B335" s="4">
        <v>0</v>
      </c>
    </row>
    <row r="336" spans="1:2">
      <c r="A336" s="3">
        <v>0.67000000000000104</v>
      </c>
      <c r="B336" s="4">
        <v>0</v>
      </c>
    </row>
    <row r="337" spans="1:2">
      <c r="A337" s="3">
        <v>0.67500000000000104</v>
      </c>
      <c r="B337" s="4">
        <v>0</v>
      </c>
    </row>
    <row r="338" spans="1:2">
      <c r="A338" s="3">
        <v>0.68000000000000105</v>
      </c>
      <c r="B338" s="4">
        <v>0</v>
      </c>
    </row>
    <row r="339" spans="1:2">
      <c r="A339" s="3">
        <v>0.68500000000000105</v>
      </c>
      <c r="B339" s="4">
        <v>0</v>
      </c>
    </row>
    <row r="340" spans="1:2">
      <c r="A340" s="3">
        <v>0.69000000000000095</v>
      </c>
      <c r="B340" s="4">
        <v>0</v>
      </c>
    </row>
    <row r="341" spans="1:2">
      <c r="A341" s="3">
        <v>0.69500000000000095</v>
      </c>
      <c r="B341" s="4">
        <v>0</v>
      </c>
    </row>
    <row r="342" spans="1:2">
      <c r="A342" s="3">
        <v>0.70000000000000095</v>
      </c>
      <c r="B342" s="4">
        <v>0</v>
      </c>
    </row>
    <row r="343" spans="1:2">
      <c r="A343" s="3">
        <v>0.70500000000000096</v>
      </c>
      <c r="B343" s="4">
        <v>0</v>
      </c>
    </row>
    <row r="344" spans="1:2">
      <c r="A344" s="3">
        <v>0.71000000000000096</v>
      </c>
      <c r="B344" s="4">
        <v>0</v>
      </c>
    </row>
    <row r="345" spans="1:2">
      <c r="A345" s="3">
        <v>0.71500000000000097</v>
      </c>
      <c r="B345" s="4">
        <v>0</v>
      </c>
    </row>
    <row r="346" spans="1:2">
      <c r="A346" s="3">
        <v>0.72000000000000097</v>
      </c>
      <c r="B346" s="4">
        <v>0</v>
      </c>
    </row>
    <row r="347" spans="1:2">
      <c r="A347" s="3">
        <v>0.72500000000000098</v>
      </c>
      <c r="B347" s="4">
        <v>0</v>
      </c>
    </row>
    <row r="348" spans="1:2">
      <c r="A348" s="3">
        <v>0.73000000000000098</v>
      </c>
      <c r="B348" s="4">
        <v>0</v>
      </c>
    </row>
    <row r="349" spans="1:2">
      <c r="A349" s="3">
        <v>0.73500000000000099</v>
      </c>
      <c r="B349" s="4">
        <v>0</v>
      </c>
    </row>
    <row r="350" spans="1:2">
      <c r="A350" s="3">
        <v>0.74000000000000099</v>
      </c>
      <c r="B350" s="4">
        <v>0</v>
      </c>
    </row>
    <row r="351" spans="1:2">
      <c r="A351" s="3">
        <v>0.74500000000000099</v>
      </c>
      <c r="B351" s="4">
        <v>0</v>
      </c>
    </row>
    <row r="352" spans="1:2">
      <c r="A352" s="3">
        <v>0.750000000000001</v>
      </c>
      <c r="B352" s="4">
        <v>0</v>
      </c>
    </row>
    <row r="353" spans="1:2">
      <c r="A353" s="3">
        <v>0.755000000000001</v>
      </c>
      <c r="B353" s="4">
        <v>0</v>
      </c>
    </row>
    <row r="354" spans="1:2">
      <c r="A354" s="3">
        <v>0.76000000000000101</v>
      </c>
      <c r="B354" s="4">
        <v>0</v>
      </c>
    </row>
    <row r="355" spans="1:2">
      <c r="A355" s="3">
        <v>0.76500000000000101</v>
      </c>
      <c r="B355" s="4">
        <v>0</v>
      </c>
    </row>
    <row r="356" spans="1:2">
      <c r="A356" s="3">
        <v>0.77000000000000102</v>
      </c>
      <c r="B356" s="4">
        <v>0</v>
      </c>
    </row>
    <row r="357" spans="1:2">
      <c r="A357" s="3">
        <v>0.77500000000000102</v>
      </c>
      <c r="B357" s="4">
        <v>0</v>
      </c>
    </row>
    <row r="358" spans="1:2">
      <c r="A358" s="3">
        <v>0.78000000000000103</v>
      </c>
      <c r="B358" s="4">
        <v>0</v>
      </c>
    </row>
    <row r="359" spans="1:2">
      <c r="A359" s="3">
        <v>0.78500000000000103</v>
      </c>
      <c r="B359" s="4">
        <v>0</v>
      </c>
    </row>
    <row r="360" spans="1:2">
      <c r="A360" s="3">
        <v>0.79000000000000103</v>
      </c>
      <c r="B360" s="4">
        <v>0</v>
      </c>
    </row>
    <row r="361" spans="1:2">
      <c r="A361" s="3">
        <v>0.79500000000000104</v>
      </c>
      <c r="B361" s="4">
        <v>0</v>
      </c>
    </row>
    <row r="362" spans="1:2">
      <c r="A362" s="3">
        <v>0.80000000000000104</v>
      </c>
      <c r="B362" s="4">
        <v>0</v>
      </c>
    </row>
    <row r="363" spans="1:2">
      <c r="A363" s="3">
        <v>0.80500000000000105</v>
      </c>
      <c r="B363" s="4">
        <v>0</v>
      </c>
    </row>
    <row r="364" spans="1:2">
      <c r="A364" s="3">
        <v>0.81000000000000105</v>
      </c>
      <c r="B364" s="4">
        <v>0</v>
      </c>
    </row>
    <row r="365" spans="1:2">
      <c r="A365" s="3">
        <v>0.81500000000000095</v>
      </c>
      <c r="B365" s="4">
        <v>0</v>
      </c>
    </row>
    <row r="366" spans="1:2">
      <c r="A366" s="3">
        <v>0.82000000000000095</v>
      </c>
      <c r="B366" s="4">
        <v>0</v>
      </c>
    </row>
    <row r="367" spans="1:2">
      <c r="A367" s="3">
        <v>0.82500000000000095</v>
      </c>
      <c r="B367" s="4">
        <v>0</v>
      </c>
    </row>
    <row r="368" spans="1:2">
      <c r="A368" s="3">
        <v>0.83000000000000096</v>
      </c>
      <c r="B368" s="4">
        <v>0</v>
      </c>
    </row>
    <row r="369" spans="1:2">
      <c r="A369" s="3">
        <v>0.83500000000000096</v>
      </c>
      <c r="B369" s="4">
        <v>0</v>
      </c>
    </row>
    <row r="370" spans="1:2">
      <c r="A370" s="3">
        <v>0.84000000000000097</v>
      </c>
      <c r="B370" s="4">
        <v>0</v>
      </c>
    </row>
    <row r="371" spans="1:2">
      <c r="A371" s="3">
        <v>0.84500000000000097</v>
      </c>
      <c r="B371" s="4">
        <v>0</v>
      </c>
    </row>
    <row r="372" spans="1:2">
      <c r="A372" s="3">
        <v>0.85000000000000098</v>
      </c>
      <c r="B372" s="4">
        <v>0</v>
      </c>
    </row>
    <row r="373" spans="1:2">
      <c r="A373" s="3">
        <v>0.85500000000000098</v>
      </c>
      <c r="B373" s="4">
        <v>0</v>
      </c>
    </row>
    <row r="374" spans="1:2">
      <c r="A374" s="3">
        <v>0.86000000000000099</v>
      </c>
      <c r="B374" s="4">
        <v>0</v>
      </c>
    </row>
    <row r="375" spans="1:2">
      <c r="A375" s="3">
        <v>0.86500000000000099</v>
      </c>
      <c r="B375" s="4">
        <v>0</v>
      </c>
    </row>
    <row r="376" spans="1:2">
      <c r="A376" s="3">
        <v>0.87000000000000099</v>
      </c>
      <c r="B376" s="4">
        <v>0</v>
      </c>
    </row>
    <row r="377" spans="1:2">
      <c r="A377" s="3">
        <v>0.875000000000001</v>
      </c>
      <c r="B377" s="4">
        <v>0</v>
      </c>
    </row>
    <row r="378" spans="1:2">
      <c r="A378" s="3">
        <v>0.880000000000001</v>
      </c>
      <c r="B378" s="4">
        <v>0</v>
      </c>
    </row>
    <row r="379" spans="1:2">
      <c r="A379" s="3">
        <v>0.88500000000000101</v>
      </c>
      <c r="B379" s="4">
        <v>0</v>
      </c>
    </row>
    <row r="380" spans="1:2">
      <c r="A380" s="3">
        <v>0.89000000000000101</v>
      </c>
      <c r="B380" s="4">
        <v>0</v>
      </c>
    </row>
    <row r="381" spans="1:2">
      <c r="A381" s="3">
        <v>0.89500000000000102</v>
      </c>
      <c r="B381" s="4">
        <v>0</v>
      </c>
    </row>
    <row r="382" spans="1:2">
      <c r="A382" s="3">
        <v>0.90000000000000102</v>
      </c>
      <c r="B382" s="4">
        <v>0</v>
      </c>
    </row>
    <row r="383" spans="1:2">
      <c r="A383" s="3">
        <v>0.90500000000000103</v>
      </c>
      <c r="B383" s="4">
        <v>0</v>
      </c>
    </row>
    <row r="384" spans="1:2">
      <c r="A384" s="3">
        <v>0.91000000000000103</v>
      </c>
      <c r="B384" s="4">
        <v>0</v>
      </c>
    </row>
    <row r="385" spans="1:2">
      <c r="A385" s="3">
        <v>0.91500000000000103</v>
      </c>
      <c r="B385" s="4">
        <v>0</v>
      </c>
    </row>
    <row r="386" spans="1:2">
      <c r="A386" s="3">
        <v>0.92000000000000104</v>
      </c>
      <c r="B386" s="4">
        <v>0</v>
      </c>
    </row>
    <row r="387" spans="1:2">
      <c r="A387" s="3">
        <v>0.92500000000000104</v>
      </c>
      <c r="B387" s="4">
        <v>0</v>
      </c>
    </row>
    <row r="388" spans="1:2">
      <c r="A388" s="3">
        <v>0.93000000000000105</v>
      </c>
      <c r="B388" s="4">
        <v>0</v>
      </c>
    </row>
    <row r="389" spans="1:2">
      <c r="A389" s="3">
        <v>0.93500000000000105</v>
      </c>
      <c r="B389" s="4">
        <v>0</v>
      </c>
    </row>
    <row r="390" spans="1:2">
      <c r="A390" s="3">
        <v>0.94000000000000195</v>
      </c>
      <c r="B390" s="4">
        <v>0</v>
      </c>
    </row>
    <row r="391" spans="1:2">
      <c r="A391" s="3">
        <v>0.94500000000000195</v>
      </c>
      <c r="B391" s="4">
        <v>0</v>
      </c>
    </row>
    <row r="392" spans="1:2">
      <c r="A392" s="3">
        <v>0.95000000000000195</v>
      </c>
      <c r="B392" s="4">
        <v>0</v>
      </c>
    </row>
    <row r="393" spans="1:2">
      <c r="A393" s="3">
        <v>0.95500000000000196</v>
      </c>
      <c r="B393" s="4">
        <v>0</v>
      </c>
    </row>
    <row r="394" spans="1:2">
      <c r="A394" s="3">
        <v>0.96000000000000196</v>
      </c>
      <c r="B394" s="4">
        <v>0</v>
      </c>
    </row>
    <row r="395" spans="1:2">
      <c r="A395" s="3">
        <v>0.96500000000000197</v>
      </c>
      <c r="B395" s="4">
        <v>0</v>
      </c>
    </row>
    <row r="396" spans="1:2">
      <c r="A396" s="3">
        <v>0.97000000000000197</v>
      </c>
      <c r="B396" s="4">
        <v>0</v>
      </c>
    </row>
    <row r="397" spans="1:2">
      <c r="A397" s="3">
        <v>0.97500000000000198</v>
      </c>
      <c r="B397" s="4">
        <v>0</v>
      </c>
    </row>
    <row r="398" spans="1:2">
      <c r="A398" s="3">
        <v>0.98000000000000198</v>
      </c>
      <c r="B398" s="4">
        <v>0</v>
      </c>
    </row>
    <row r="399" spans="1:2">
      <c r="A399" s="3">
        <v>0.98500000000000199</v>
      </c>
      <c r="B399" s="4">
        <v>0</v>
      </c>
    </row>
    <row r="400" spans="1:2">
      <c r="A400" s="3">
        <v>0.99000000000000199</v>
      </c>
      <c r="B400" s="4">
        <v>0</v>
      </c>
    </row>
    <row r="401" spans="1:2">
      <c r="A401" s="3">
        <v>0.99500000000000199</v>
      </c>
      <c r="B401" s="4">
        <v>0</v>
      </c>
    </row>
    <row r="402" spans="1:2">
      <c r="A402" s="3">
        <v>1</v>
      </c>
      <c r="B402" s="4">
        <v>5</v>
      </c>
    </row>
    <row r="403" spans="1:2">
      <c r="A403" s="3">
        <v>1.0049999999999999</v>
      </c>
      <c r="B403" s="4">
        <v>5</v>
      </c>
    </row>
    <row r="404" spans="1:2">
      <c r="A404" s="3">
        <v>1.01</v>
      </c>
      <c r="B404" s="4">
        <v>5</v>
      </c>
    </row>
    <row r="405" spans="1:2">
      <c r="A405" s="3">
        <v>1.0149999999999999</v>
      </c>
      <c r="B405" s="4">
        <v>5</v>
      </c>
    </row>
    <row r="406" spans="1:2">
      <c r="A406" s="3">
        <v>1.02</v>
      </c>
      <c r="B406" s="4">
        <v>5</v>
      </c>
    </row>
    <row r="407" spans="1:2">
      <c r="A407" s="3">
        <v>1.0249999999999999</v>
      </c>
      <c r="B407" s="4">
        <v>5</v>
      </c>
    </row>
    <row r="408" spans="1:2">
      <c r="A408" s="3">
        <v>1.03</v>
      </c>
      <c r="B408" s="4">
        <v>5</v>
      </c>
    </row>
    <row r="409" spans="1:2">
      <c r="A409" s="3">
        <v>1.0349999999999999</v>
      </c>
      <c r="B409" s="4">
        <v>5</v>
      </c>
    </row>
    <row r="410" spans="1:2">
      <c r="A410" s="3">
        <v>1.04</v>
      </c>
      <c r="B410" s="4">
        <v>5</v>
      </c>
    </row>
    <row r="411" spans="1:2">
      <c r="A411" s="3">
        <v>1.0449999999999999</v>
      </c>
      <c r="B411" s="4">
        <v>5</v>
      </c>
    </row>
    <row r="412" spans="1:2">
      <c r="A412" s="3">
        <v>1.05</v>
      </c>
      <c r="B412" s="4">
        <v>5</v>
      </c>
    </row>
    <row r="413" spans="1:2">
      <c r="A413" s="3">
        <v>1.0549999999999999</v>
      </c>
      <c r="B413" s="4">
        <v>5</v>
      </c>
    </row>
    <row r="414" spans="1:2">
      <c r="A414" s="3">
        <v>1.06</v>
      </c>
      <c r="B414" s="4">
        <v>5</v>
      </c>
    </row>
    <row r="415" spans="1:2">
      <c r="A415" s="3">
        <v>1.0649999999999999</v>
      </c>
      <c r="B415" s="4">
        <v>5</v>
      </c>
    </row>
    <row r="416" spans="1:2">
      <c r="A416" s="3">
        <v>1.07</v>
      </c>
      <c r="B416" s="4">
        <v>5</v>
      </c>
    </row>
    <row r="417" spans="1:2">
      <c r="A417" s="3">
        <v>1.075</v>
      </c>
      <c r="B417" s="4">
        <v>5</v>
      </c>
    </row>
    <row r="418" spans="1:2">
      <c r="A418" s="3">
        <v>1.08</v>
      </c>
      <c r="B418" s="4">
        <v>5</v>
      </c>
    </row>
    <row r="419" spans="1:2">
      <c r="A419" s="3">
        <v>1.085</v>
      </c>
      <c r="B419" s="4">
        <v>5</v>
      </c>
    </row>
    <row r="420" spans="1:2">
      <c r="A420" s="3">
        <v>1.0900000000000001</v>
      </c>
      <c r="B420" s="4">
        <v>5</v>
      </c>
    </row>
    <row r="421" spans="1:2">
      <c r="A421" s="3">
        <v>1.095</v>
      </c>
      <c r="B421" s="4">
        <v>5</v>
      </c>
    </row>
    <row r="422" spans="1:2">
      <c r="A422" s="5">
        <v>1.1000000000000001</v>
      </c>
      <c r="B422" s="4">
        <v>7</v>
      </c>
    </row>
    <row r="423" spans="1:2">
      <c r="A423" s="3">
        <v>1.105</v>
      </c>
      <c r="B423" s="4">
        <v>7</v>
      </c>
    </row>
    <row r="424" spans="1:2">
      <c r="A424" s="3">
        <v>1.1100000000000001</v>
      </c>
      <c r="B424" s="4">
        <v>7</v>
      </c>
    </row>
    <row r="425" spans="1:2">
      <c r="A425" s="3">
        <v>1.115</v>
      </c>
      <c r="B425" s="4">
        <v>7</v>
      </c>
    </row>
    <row r="426" spans="1:2">
      <c r="A426" s="3">
        <v>1.1200000000000001</v>
      </c>
      <c r="B426" s="4">
        <v>7</v>
      </c>
    </row>
    <row r="427" spans="1:2">
      <c r="A427" s="3">
        <v>1.125</v>
      </c>
      <c r="B427" s="4">
        <v>7</v>
      </c>
    </row>
    <row r="428" spans="1:2">
      <c r="A428" s="3">
        <v>1.1299999999999999</v>
      </c>
      <c r="B428" s="4">
        <v>7</v>
      </c>
    </row>
    <row r="429" spans="1:2">
      <c r="A429" s="3">
        <v>1.135</v>
      </c>
      <c r="B429" s="4">
        <v>7</v>
      </c>
    </row>
    <row r="430" spans="1:2">
      <c r="A430" s="3">
        <v>1.1399999999999999</v>
      </c>
      <c r="B430" s="4">
        <v>7</v>
      </c>
    </row>
    <row r="431" spans="1:2">
      <c r="A431" s="3">
        <v>1.145</v>
      </c>
      <c r="B431" s="4">
        <v>7</v>
      </c>
    </row>
    <row r="432" spans="1:2">
      <c r="A432" s="3">
        <v>1.1499999999999999</v>
      </c>
      <c r="B432" s="4">
        <v>7</v>
      </c>
    </row>
    <row r="433" spans="1:2">
      <c r="A433" s="3">
        <v>1.155</v>
      </c>
      <c r="B433" s="4">
        <v>7</v>
      </c>
    </row>
    <row r="434" spans="1:2">
      <c r="A434" s="3">
        <v>1.1599999999999999</v>
      </c>
      <c r="B434" s="4">
        <v>7</v>
      </c>
    </row>
    <row r="435" spans="1:2">
      <c r="A435" s="3">
        <v>1.165</v>
      </c>
      <c r="B435" s="4">
        <v>7</v>
      </c>
    </row>
    <row r="436" spans="1:2">
      <c r="A436" s="3">
        <v>1.17</v>
      </c>
      <c r="B436" s="4">
        <v>7</v>
      </c>
    </row>
    <row r="437" spans="1:2">
      <c r="A437" s="3">
        <v>1.175</v>
      </c>
      <c r="B437" s="4">
        <v>7</v>
      </c>
    </row>
    <row r="438" spans="1:2">
      <c r="A438" s="3">
        <v>1.18</v>
      </c>
      <c r="B438" s="4">
        <v>7</v>
      </c>
    </row>
    <row r="439" spans="1:2">
      <c r="A439" s="3">
        <v>1.1850000000000001</v>
      </c>
      <c r="B439" s="4">
        <v>7</v>
      </c>
    </row>
    <row r="440" spans="1:2">
      <c r="A440" s="3">
        <v>1.19</v>
      </c>
      <c r="B440" s="4">
        <v>7</v>
      </c>
    </row>
    <row r="441" spans="1:2">
      <c r="A441" s="3">
        <v>1.1950000000000001</v>
      </c>
      <c r="B441" s="4">
        <v>7</v>
      </c>
    </row>
    <row r="442" spans="1:2">
      <c r="A442" s="5">
        <v>1.2</v>
      </c>
      <c r="B442" s="4">
        <v>10</v>
      </c>
    </row>
    <row r="443" spans="1:2">
      <c r="A443" s="3">
        <v>1.2050000000000001</v>
      </c>
      <c r="B443" s="4">
        <v>10</v>
      </c>
    </row>
    <row r="444" spans="1:2">
      <c r="A444" s="3">
        <v>1.21</v>
      </c>
      <c r="B444" s="4">
        <v>10</v>
      </c>
    </row>
    <row r="445" spans="1:2">
      <c r="A445" s="3">
        <v>1.2150000000000001</v>
      </c>
      <c r="B445" s="4">
        <v>10</v>
      </c>
    </row>
    <row r="446" spans="1:2">
      <c r="A446" s="3">
        <v>1.22</v>
      </c>
      <c r="B446" s="4">
        <v>10</v>
      </c>
    </row>
    <row r="447" spans="1:2">
      <c r="A447" s="3">
        <v>1.2250000000000001</v>
      </c>
      <c r="B447" s="4">
        <v>10</v>
      </c>
    </row>
    <row r="448" spans="1:2">
      <c r="A448" s="3">
        <v>1.23</v>
      </c>
      <c r="B448" s="4">
        <v>10</v>
      </c>
    </row>
    <row r="449" spans="1:2">
      <c r="A449" s="3">
        <v>1.2350000000000001</v>
      </c>
      <c r="B449" s="4">
        <v>10</v>
      </c>
    </row>
    <row r="450" spans="1:2">
      <c r="A450" s="3">
        <v>1.24</v>
      </c>
      <c r="B450" s="4">
        <v>10</v>
      </c>
    </row>
    <row r="451" spans="1:2">
      <c r="A451" s="3">
        <v>1.2450000000000001</v>
      </c>
      <c r="B451" s="4">
        <v>10</v>
      </c>
    </row>
    <row r="452" spans="1:2">
      <c r="A452" s="3">
        <v>1.25</v>
      </c>
      <c r="B452" s="4">
        <v>10</v>
      </c>
    </row>
    <row r="453" spans="1:2">
      <c r="A453" s="3">
        <v>1.2549999999999999</v>
      </c>
      <c r="B453" s="4">
        <v>10</v>
      </c>
    </row>
    <row r="454" spans="1:2">
      <c r="A454" s="3">
        <v>1.26</v>
      </c>
      <c r="B454" s="4">
        <v>10</v>
      </c>
    </row>
    <row r="455" spans="1:2">
      <c r="A455" s="3">
        <v>1.2649999999999999</v>
      </c>
      <c r="B455" s="4">
        <v>10</v>
      </c>
    </row>
    <row r="456" spans="1:2">
      <c r="A456" s="3">
        <v>1.27</v>
      </c>
      <c r="B456" s="4">
        <v>10</v>
      </c>
    </row>
    <row r="457" spans="1:2">
      <c r="A457" s="3">
        <v>1.2749999999999999</v>
      </c>
      <c r="B457" s="4">
        <v>10</v>
      </c>
    </row>
    <row r="458" spans="1:2">
      <c r="A458" s="3">
        <v>1.28</v>
      </c>
      <c r="B458" s="4">
        <v>10</v>
      </c>
    </row>
    <row r="459" spans="1:2">
      <c r="A459" s="3">
        <v>1.2849999999999999</v>
      </c>
      <c r="B459" s="4">
        <v>10</v>
      </c>
    </row>
    <row r="460" spans="1:2">
      <c r="A460" s="3">
        <v>1.29</v>
      </c>
      <c r="B460" s="4">
        <v>10</v>
      </c>
    </row>
    <row r="461" spans="1:2">
      <c r="A461" s="3">
        <v>1.2949999999999999</v>
      </c>
      <c r="B461" s="4">
        <v>10</v>
      </c>
    </row>
    <row r="462" spans="1:2">
      <c r="A462" s="5">
        <v>1.3</v>
      </c>
      <c r="B462" s="4">
        <v>12</v>
      </c>
    </row>
    <row r="463" spans="1:2">
      <c r="A463" s="3">
        <v>1.3049999999999999</v>
      </c>
      <c r="B463" s="4">
        <v>12</v>
      </c>
    </row>
    <row r="464" spans="1:2">
      <c r="A464" s="3">
        <v>1.3099999999999901</v>
      </c>
      <c r="B464" s="4">
        <v>12</v>
      </c>
    </row>
    <row r="465" spans="1:2">
      <c r="A465" s="3">
        <v>1.31499999999999</v>
      </c>
      <c r="B465" s="4">
        <v>12</v>
      </c>
    </row>
    <row r="466" spans="1:2">
      <c r="A466" s="3">
        <v>1.3199999999999901</v>
      </c>
      <c r="B466" s="4">
        <v>12</v>
      </c>
    </row>
    <row r="467" spans="1:2">
      <c r="A467" s="3">
        <v>1.32499999999999</v>
      </c>
      <c r="B467" s="4">
        <v>12</v>
      </c>
    </row>
    <row r="468" spans="1:2">
      <c r="A468" s="3">
        <v>1.3299999999999901</v>
      </c>
      <c r="B468" s="4">
        <v>12</v>
      </c>
    </row>
    <row r="469" spans="1:2">
      <c r="A469" s="3">
        <v>1.33499999999999</v>
      </c>
      <c r="B469" s="4">
        <v>12</v>
      </c>
    </row>
    <row r="470" spans="1:2">
      <c r="A470" s="3">
        <v>1.3399999999999901</v>
      </c>
      <c r="B470" s="4">
        <v>12</v>
      </c>
    </row>
    <row r="471" spans="1:2">
      <c r="A471" s="3">
        <v>1.34499999999999</v>
      </c>
      <c r="B471" s="4">
        <v>12</v>
      </c>
    </row>
    <row r="472" spans="1:2">
      <c r="A472" s="3">
        <v>1.3499999999999901</v>
      </c>
      <c r="B472" s="4">
        <v>12</v>
      </c>
    </row>
    <row r="473" spans="1:2">
      <c r="A473" s="3">
        <v>1.35499999999999</v>
      </c>
      <c r="B473" s="4">
        <v>12</v>
      </c>
    </row>
    <row r="474" spans="1:2">
      <c r="A474" s="3">
        <v>1.3599999999999901</v>
      </c>
      <c r="B474" s="4">
        <v>12</v>
      </c>
    </row>
    <row r="475" spans="1:2">
      <c r="A475" s="3">
        <v>1.36499999999999</v>
      </c>
      <c r="B475" s="4">
        <v>12</v>
      </c>
    </row>
    <row r="476" spans="1:2">
      <c r="A476" s="3">
        <v>1.3699999999999899</v>
      </c>
      <c r="B476" s="4">
        <v>12</v>
      </c>
    </row>
    <row r="477" spans="1:2">
      <c r="A477" s="3">
        <v>1.37499999999999</v>
      </c>
      <c r="B477" s="4">
        <v>12</v>
      </c>
    </row>
    <row r="478" spans="1:2">
      <c r="A478" s="3">
        <v>1.3799999999999899</v>
      </c>
      <c r="B478" s="4">
        <v>12</v>
      </c>
    </row>
    <row r="479" spans="1:2">
      <c r="A479" s="3">
        <v>1.38499999999999</v>
      </c>
      <c r="B479" s="4">
        <v>12</v>
      </c>
    </row>
    <row r="480" spans="1:2">
      <c r="A480" s="3">
        <v>1.3899999999999899</v>
      </c>
      <c r="B480" s="4">
        <v>12</v>
      </c>
    </row>
    <row r="481" spans="1:2">
      <c r="A481" s="3">
        <v>1.39499999999999</v>
      </c>
      <c r="B481" s="4">
        <v>12</v>
      </c>
    </row>
    <row r="482" spans="1:2">
      <c r="A482" s="5">
        <v>1.3999999999999899</v>
      </c>
      <c r="B482" s="4">
        <v>15</v>
      </c>
    </row>
    <row r="483" spans="1:2">
      <c r="A483" s="3">
        <v>1.40499999999999</v>
      </c>
      <c r="B483" s="4">
        <v>15</v>
      </c>
    </row>
    <row r="484" spans="1:2">
      <c r="A484" s="3">
        <v>1.4099999999999899</v>
      </c>
      <c r="B484" s="4">
        <v>15</v>
      </c>
    </row>
    <row r="485" spans="1:2">
      <c r="A485" s="3">
        <v>1.41499999999999</v>
      </c>
      <c r="B485" s="4">
        <v>15</v>
      </c>
    </row>
    <row r="486" spans="1:2">
      <c r="A486" s="3">
        <v>1.4199999999999899</v>
      </c>
      <c r="B486" s="4">
        <v>15</v>
      </c>
    </row>
    <row r="487" spans="1:2">
      <c r="A487" s="3">
        <v>1.4249999999999901</v>
      </c>
      <c r="B487" s="4">
        <v>15</v>
      </c>
    </row>
    <row r="488" spans="1:2">
      <c r="A488" s="3">
        <v>1.4299999999999899</v>
      </c>
      <c r="B488" s="4">
        <v>15</v>
      </c>
    </row>
    <row r="489" spans="1:2">
      <c r="A489" s="3">
        <v>1.4349999999999901</v>
      </c>
      <c r="B489" s="4">
        <v>15</v>
      </c>
    </row>
    <row r="490" spans="1:2">
      <c r="A490" s="3">
        <v>1.43999999999999</v>
      </c>
      <c r="B490" s="4">
        <v>15</v>
      </c>
    </row>
    <row r="491" spans="1:2">
      <c r="A491" s="3">
        <v>1.4449999999999901</v>
      </c>
      <c r="B491" s="4">
        <v>15</v>
      </c>
    </row>
    <row r="492" spans="1:2">
      <c r="A492" s="3">
        <v>1.44999999999999</v>
      </c>
      <c r="B492" s="4">
        <v>15</v>
      </c>
    </row>
    <row r="493" spans="1:2">
      <c r="A493" s="3">
        <v>1.4549999999999901</v>
      </c>
      <c r="B493" s="4">
        <v>17</v>
      </c>
    </row>
    <row r="494" spans="1:2">
      <c r="A494" s="3">
        <v>1.45999999999999</v>
      </c>
      <c r="B494" s="4">
        <v>17</v>
      </c>
    </row>
    <row r="495" spans="1:2">
      <c r="A495" s="3">
        <v>1.4649999999999901</v>
      </c>
      <c r="B495" s="4">
        <v>17</v>
      </c>
    </row>
    <row r="496" spans="1:2">
      <c r="A496" s="3">
        <v>1.46999999999999</v>
      </c>
      <c r="B496" s="4">
        <v>17</v>
      </c>
    </row>
    <row r="497" spans="1:2">
      <c r="A497" s="3">
        <v>1.4749999999999901</v>
      </c>
      <c r="B497" s="4">
        <v>17</v>
      </c>
    </row>
    <row r="498" spans="1:2">
      <c r="A498" s="3">
        <v>1.47999999999999</v>
      </c>
      <c r="B498" s="4">
        <v>18</v>
      </c>
    </row>
    <row r="499" spans="1:2">
      <c r="A499" s="3">
        <v>1.4849999999999901</v>
      </c>
      <c r="B499" s="4">
        <v>18</v>
      </c>
    </row>
    <row r="500" spans="1:2">
      <c r="A500" s="3">
        <v>1.48999999999999</v>
      </c>
      <c r="B500" s="4">
        <v>19</v>
      </c>
    </row>
    <row r="501" spans="1:2">
      <c r="A501" s="3">
        <v>1.4949999999999899</v>
      </c>
      <c r="B501" s="4">
        <v>19</v>
      </c>
    </row>
    <row r="502" spans="1:2">
      <c r="A502" s="5">
        <v>1.49999999999999</v>
      </c>
      <c r="B502" s="4">
        <v>20</v>
      </c>
    </row>
    <row r="503" spans="1:2">
      <c r="A503" s="3">
        <v>1.5049999999999899</v>
      </c>
      <c r="B503" s="4">
        <v>20</v>
      </c>
    </row>
    <row r="504" spans="1:2">
      <c r="A504" s="3">
        <v>1.50999999999999</v>
      </c>
      <c r="B504" s="4">
        <v>20</v>
      </c>
    </row>
    <row r="505" spans="1:2">
      <c r="A505" s="3">
        <v>1.5149999999999899</v>
      </c>
      <c r="B505" s="4">
        <v>20</v>
      </c>
    </row>
    <row r="506" spans="1:2">
      <c r="A506" s="3">
        <v>1.51999999999999</v>
      </c>
      <c r="B506" s="4">
        <v>20</v>
      </c>
    </row>
    <row r="507" spans="1:2">
      <c r="A507" s="3">
        <v>1.5249999999999899</v>
      </c>
      <c r="B507" s="4">
        <v>20</v>
      </c>
    </row>
    <row r="508" spans="1:2">
      <c r="A508" s="3">
        <v>1.52999999999999</v>
      </c>
      <c r="B508" s="4">
        <v>20</v>
      </c>
    </row>
    <row r="509" spans="1:2">
      <c r="A509" s="3">
        <v>1.5349999999999899</v>
      </c>
      <c r="B509" s="4">
        <v>20</v>
      </c>
    </row>
    <row r="510" spans="1:2">
      <c r="A510" s="3">
        <v>1.53999999999999</v>
      </c>
      <c r="B510" s="4">
        <v>20</v>
      </c>
    </row>
    <row r="511" spans="1:2">
      <c r="A511" s="3">
        <v>1.5449999999999899</v>
      </c>
      <c r="B511" s="4">
        <v>20</v>
      </c>
    </row>
    <row r="512" spans="1:2">
      <c r="A512" s="3">
        <v>1.5499999999999901</v>
      </c>
      <c r="B512" s="4">
        <v>20</v>
      </c>
    </row>
    <row r="513" spans="1:2">
      <c r="A513" s="3">
        <v>1.5549999999999899</v>
      </c>
      <c r="B513" s="4">
        <v>20</v>
      </c>
    </row>
    <row r="514" spans="1:2">
      <c r="A514" s="3">
        <v>1.5599999999999901</v>
      </c>
      <c r="B514" s="4">
        <v>20</v>
      </c>
    </row>
    <row r="515" spans="1:2">
      <c r="A515" s="3">
        <v>1.56499999999999</v>
      </c>
      <c r="B515" s="4">
        <v>20</v>
      </c>
    </row>
    <row r="516" spans="1:2">
      <c r="A516" s="3">
        <v>1.5699999999999901</v>
      </c>
      <c r="B516" s="4">
        <v>20</v>
      </c>
    </row>
    <row r="517" spans="1:2">
      <c r="A517" s="3">
        <v>1.57499999999999</v>
      </c>
      <c r="B517" s="4">
        <v>20</v>
      </c>
    </row>
    <row r="518" spans="1:2">
      <c r="A518" s="3">
        <v>1.5799999999999901</v>
      </c>
      <c r="B518" s="4">
        <v>20</v>
      </c>
    </row>
    <row r="519" spans="1:2">
      <c r="A519" s="3">
        <v>1.58499999999999</v>
      </c>
      <c r="B519" s="4">
        <v>20</v>
      </c>
    </row>
    <row r="520" spans="1:2">
      <c r="A520" s="3">
        <v>1.5899999999999901</v>
      </c>
      <c r="B520" s="4">
        <v>20</v>
      </c>
    </row>
    <row r="521" spans="1:2">
      <c r="A521" s="3">
        <v>1.59499999999999</v>
      </c>
      <c r="B521" s="4">
        <v>20</v>
      </c>
    </row>
    <row r="522" spans="1:2">
      <c r="A522" s="5">
        <v>1.5999999999999901</v>
      </c>
      <c r="B522" s="4">
        <v>21</v>
      </c>
    </row>
    <row r="523" spans="1:2">
      <c r="A523" s="3">
        <v>1.60499999999999</v>
      </c>
      <c r="B523" s="4">
        <v>21</v>
      </c>
    </row>
    <row r="524" spans="1:2">
      <c r="A524" s="3">
        <v>1.6099999999999901</v>
      </c>
      <c r="B524" s="4">
        <v>21</v>
      </c>
    </row>
    <row r="525" spans="1:2">
      <c r="A525" s="3">
        <v>1.61499999999999</v>
      </c>
      <c r="B525" s="4">
        <v>21</v>
      </c>
    </row>
    <row r="526" spans="1:2">
      <c r="A526" s="3">
        <v>1.6199999999999899</v>
      </c>
      <c r="B526" s="4">
        <v>21</v>
      </c>
    </row>
    <row r="527" spans="1:2">
      <c r="A527" s="3">
        <v>1.62499999999999</v>
      </c>
      <c r="B527" s="4">
        <v>21</v>
      </c>
    </row>
    <row r="528" spans="1:2">
      <c r="A528" s="3">
        <v>1.6299999999999899</v>
      </c>
      <c r="B528" s="4">
        <v>21</v>
      </c>
    </row>
    <row r="529" spans="1:2">
      <c r="A529" s="3">
        <v>1.63499999999999</v>
      </c>
      <c r="B529" s="4">
        <v>21</v>
      </c>
    </row>
    <row r="530" spans="1:2">
      <c r="A530" s="3">
        <v>1.6399999999999899</v>
      </c>
      <c r="B530" s="4">
        <v>21</v>
      </c>
    </row>
    <row r="531" spans="1:2">
      <c r="A531" s="3">
        <v>1.64499999999999</v>
      </c>
      <c r="B531" s="4">
        <v>21</v>
      </c>
    </row>
    <row r="532" spans="1:2">
      <c r="A532" s="3">
        <v>1.6499999999999899</v>
      </c>
      <c r="B532" s="4">
        <v>21</v>
      </c>
    </row>
    <row r="533" spans="1:2">
      <c r="A533" s="3">
        <v>1.65499999999999</v>
      </c>
      <c r="B533" s="4">
        <v>21</v>
      </c>
    </row>
    <row r="534" spans="1:2">
      <c r="A534" s="3">
        <v>1.6599999999999899</v>
      </c>
      <c r="B534" s="4">
        <v>21</v>
      </c>
    </row>
    <row r="535" spans="1:2">
      <c r="A535" s="3">
        <v>1.66499999999999</v>
      </c>
      <c r="B535" s="4">
        <v>21</v>
      </c>
    </row>
    <row r="536" spans="1:2">
      <c r="A536" s="3">
        <v>1.6699999999999899</v>
      </c>
      <c r="B536" s="4">
        <v>21</v>
      </c>
    </row>
    <row r="537" spans="1:2">
      <c r="A537" s="3">
        <v>1.6749999999999901</v>
      </c>
      <c r="B537" s="4">
        <v>21</v>
      </c>
    </row>
    <row r="538" spans="1:2">
      <c r="A538" s="3">
        <v>1.6799999999999899</v>
      </c>
      <c r="B538" s="4">
        <v>21</v>
      </c>
    </row>
    <row r="539" spans="1:2">
      <c r="A539" s="3">
        <v>1.6849999999999901</v>
      </c>
      <c r="B539" s="4">
        <v>21</v>
      </c>
    </row>
    <row r="540" spans="1:2">
      <c r="A540" s="3">
        <v>1.68999999999999</v>
      </c>
      <c r="B540" s="4">
        <v>21</v>
      </c>
    </row>
    <row r="541" spans="1:2">
      <c r="A541" s="3">
        <v>1.6949999999999901</v>
      </c>
      <c r="B541" s="4">
        <v>21</v>
      </c>
    </row>
    <row r="542" spans="1:2">
      <c r="A542" s="5">
        <v>1.69999999999999</v>
      </c>
      <c r="B542" s="4">
        <v>22</v>
      </c>
    </row>
    <row r="543" spans="1:2">
      <c r="A543" s="3">
        <v>1.7049999999999901</v>
      </c>
      <c r="B543" s="4">
        <v>22</v>
      </c>
    </row>
    <row r="544" spans="1:2">
      <c r="A544" s="3">
        <v>1.70999999999999</v>
      </c>
      <c r="B544" s="4">
        <v>22</v>
      </c>
    </row>
    <row r="545" spans="1:2">
      <c r="A545" s="3">
        <v>1.7149999999999901</v>
      </c>
      <c r="B545" s="4">
        <v>22</v>
      </c>
    </row>
    <row r="546" spans="1:2">
      <c r="A546" s="3">
        <v>1.71999999999999</v>
      </c>
      <c r="B546" s="4">
        <v>22</v>
      </c>
    </row>
    <row r="547" spans="1:2">
      <c r="A547" s="3">
        <v>1.7249999999999901</v>
      </c>
      <c r="B547" s="4">
        <v>22</v>
      </c>
    </row>
    <row r="548" spans="1:2">
      <c r="A548" s="3">
        <v>1.72999999999999</v>
      </c>
      <c r="B548" s="4">
        <v>22</v>
      </c>
    </row>
    <row r="549" spans="1:2">
      <c r="A549" s="3">
        <v>1.7349999999999901</v>
      </c>
      <c r="B549" s="4">
        <v>22</v>
      </c>
    </row>
    <row r="550" spans="1:2">
      <c r="A550" s="3">
        <v>1.73999999999999</v>
      </c>
      <c r="B550" s="4">
        <v>22</v>
      </c>
    </row>
    <row r="551" spans="1:2">
      <c r="A551" s="3">
        <v>1.7449999999999899</v>
      </c>
      <c r="B551" s="4">
        <v>22</v>
      </c>
    </row>
    <row r="552" spans="1:2">
      <c r="A552" s="3">
        <v>1.74999999999999</v>
      </c>
      <c r="B552" s="4">
        <v>22</v>
      </c>
    </row>
    <row r="553" spans="1:2">
      <c r="A553" s="3">
        <v>1.7549999999999899</v>
      </c>
      <c r="B553" s="4">
        <v>22</v>
      </c>
    </row>
    <row r="554" spans="1:2">
      <c r="A554" s="3">
        <v>1.75999999999999</v>
      </c>
      <c r="B554" s="4">
        <v>22</v>
      </c>
    </row>
    <row r="555" spans="1:2">
      <c r="A555" s="3">
        <v>1.7649999999999899</v>
      </c>
      <c r="B555" s="4">
        <v>22</v>
      </c>
    </row>
    <row r="556" spans="1:2">
      <c r="A556" s="3">
        <v>1.76999999999999</v>
      </c>
      <c r="B556" s="4">
        <v>22</v>
      </c>
    </row>
    <row r="557" spans="1:2">
      <c r="A557" s="3">
        <v>1.7749999999999899</v>
      </c>
      <c r="B557" s="4">
        <v>22</v>
      </c>
    </row>
    <row r="558" spans="1:2">
      <c r="A558" s="3">
        <v>1.77999999999998</v>
      </c>
      <c r="B558" s="4">
        <v>22</v>
      </c>
    </row>
    <row r="559" spans="1:2">
      <c r="A559" s="3">
        <v>1.7849999999999799</v>
      </c>
      <c r="B559" s="4">
        <v>22</v>
      </c>
    </row>
    <row r="560" spans="1:2">
      <c r="A560" s="3">
        <v>1.7899999999999801</v>
      </c>
      <c r="B560" s="4">
        <v>22</v>
      </c>
    </row>
    <row r="561" spans="1:2">
      <c r="A561" s="3">
        <v>1.7949999999999799</v>
      </c>
      <c r="B561" s="4">
        <v>22</v>
      </c>
    </row>
    <row r="562" spans="1:2">
      <c r="A562" s="5">
        <v>1.7999999999999801</v>
      </c>
      <c r="B562" s="4">
        <v>23</v>
      </c>
    </row>
    <row r="563" spans="1:2">
      <c r="A563" s="3">
        <v>1.80499999999998</v>
      </c>
      <c r="B563" s="4">
        <v>23</v>
      </c>
    </row>
    <row r="564" spans="1:2">
      <c r="A564" s="3">
        <v>1.8099999999999801</v>
      </c>
      <c r="B564" s="4">
        <v>23</v>
      </c>
    </row>
    <row r="565" spans="1:2">
      <c r="A565" s="3">
        <v>1.81499999999998</v>
      </c>
      <c r="B565" s="4">
        <v>23</v>
      </c>
    </row>
    <row r="566" spans="1:2">
      <c r="A566" s="3">
        <v>1.8199999999999801</v>
      </c>
      <c r="B566" s="4">
        <v>23</v>
      </c>
    </row>
    <row r="567" spans="1:2">
      <c r="A567" s="3">
        <v>1.82499999999998</v>
      </c>
      <c r="B567" s="4">
        <v>23</v>
      </c>
    </row>
    <row r="568" spans="1:2">
      <c r="A568" s="3">
        <v>1.8299999999999801</v>
      </c>
      <c r="B568" s="4">
        <v>23</v>
      </c>
    </row>
    <row r="569" spans="1:2">
      <c r="A569" s="3">
        <v>1.83499999999998</v>
      </c>
      <c r="B569" s="4">
        <v>23</v>
      </c>
    </row>
    <row r="570" spans="1:2">
      <c r="A570" s="3">
        <v>1.8399999999999801</v>
      </c>
      <c r="B570" s="4">
        <v>23</v>
      </c>
    </row>
    <row r="571" spans="1:2">
      <c r="A571" s="3">
        <v>1.84499999999998</v>
      </c>
      <c r="B571" s="4">
        <v>23</v>
      </c>
    </row>
    <row r="572" spans="1:2">
      <c r="A572" s="3">
        <v>1.8499999999999801</v>
      </c>
      <c r="B572" s="4">
        <v>23</v>
      </c>
    </row>
    <row r="573" spans="1:2">
      <c r="A573" s="3">
        <v>1.85499999999998</v>
      </c>
      <c r="B573" s="4">
        <v>23</v>
      </c>
    </row>
    <row r="574" spans="1:2">
      <c r="A574" s="3">
        <v>1.8599999999999799</v>
      </c>
      <c r="B574" s="4">
        <v>23</v>
      </c>
    </row>
    <row r="575" spans="1:2">
      <c r="A575" s="3">
        <v>1.86499999999998</v>
      </c>
      <c r="B575" s="4">
        <v>23</v>
      </c>
    </row>
    <row r="576" spans="1:2">
      <c r="A576" s="3">
        <v>1.8699999999999799</v>
      </c>
      <c r="B576" s="4">
        <v>23</v>
      </c>
    </row>
    <row r="577" spans="1:2">
      <c r="A577" s="3">
        <v>1.87499999999998</v>
      </c>
      <c r="B577" s="4">
        <v>23</v>
      </c>
    </row>
    <row r="578" spans="1:2">
      <c r="A578" s="3">
        <v>1.8799999999999799</v>
      </c>
      <c r="B578" s="4">
        <v>23</v>
      </c>
    </row>
    <row r="579" spans="1:2">
      <c r="A579" s="3">
        <v>1.88499999999998</v>
      </c>
      <c r="B579" s="4">
        <v>23</v>
      </c>
    </row>
    <row r="580" spans="1:2">
      <c r="A580" s="3">
        <v>1.8899999999999799</v>
      </c>
      <c r="B580" s="4">
        <v>23</v>
      </c>
    </row>
    <row r="581" spans="1:2">
      <c r="A581" s="3">
        <v>1.89499999999998</v>
      </c>
      <c r="B581" s="4">
        <v>23</v>
      </c>
    </row>
    <row r="582" spans="1:2">
      <c r="A582" s="5">
        <v>1.8999999999999799</v>
      </c>
      <c r="B582" s="4">
        <v>24</v>
      </c>
    </row>
    <row r="583" spans="1:2">
      <c r="A583" s="3">
        <v>1.90499999999998</v>
      </c>
      <c r="B583" s="4">
        <v>24</v>
      </c>
    </row>
    <row r="584" spans="1:2">
      <c r="A584" s="3">
        <v>1.9099999999999799</v>
      </c>
      <c r="B584" s="4">
        <v>24</v>
      </c>
    </row>
    <row r="585" spans="1:2">
      <c r="A585" s="3">
        <v>1.9149999999999801</v>
      </c>
      <c r="B585" s="4">
        <v>24</v>
      </c>
    </row>
    <row r="586" spans="1:2">
      <c r="A586" s="3">
        <v>1.9199999999999799</v>
      </c>
      <c r="B586" s="4">
        <v>24</v>
      </c>
    </row>
    <row r="587" spans="1:2">
      <c r="A587" s="3">
        <v>1.9249999999999801</v>
      </c>
      <c r="B587" s="4">
        <v>24</v>
      </c>
    </row>
    <row r="588" spans="1:2">
      <c r="A588" s="3">
        <v>1.92999999999998</v>
      </c>
      <c r="B588" s="4">
        <v>24</v>
      </c>
    </row>
    <row r="589" spans="1:2">
      <c r="A589" s="3">
        <v>1.9349999999999801</v>
      </c>
      <c r="B589" s="4">
        <v>24</v>
      </c>
    </row>
    <row r="590" spans="1:2">
      <c r="A590" s="3">
        <v>1.93999999999998</v>
      </c>
      <c r="B590" s="4">
        <v>24</v>
      </c>
    </row>
    <row r="591" spans="1:2">
      <c r="A591" s="3">
        <v>1.9449999999999801</v>
      </c>
      <c r="B591" s="4">
        <v>24</v>
      </c>
    </row>
    <row r="592" spans="1:2">
      <c r="A592" s="3">
        <v>1.94999999999998</v>
      </c>
      <c r="B592" s="4">
        <v>24</v>
      </c>
    </row>
    <row r="593" spans="1:2">
      <c r="A593" s="3">
        <v>1.9549999999999801</v>
      </c>
      <c r="B593" s="4">
        <v>24</v>
      </c>
    </row>
    <row r="594" spans="1:2">
      <c r="A594" s="3">
        <v>1.95999999999998</v>
      </c>
      <c r="B594" s="4">
        <v>24</v>
      </c>
    </row>
    <row r="595" spans="1:2">
      <c r="A595" s="3">
        <v>1.9649999999999801</v>
      </c>
      <c r="B595" s="4">
        <v>24</v>
      </c>
    </row>
    <row r="596" spans="1:2">
      <c r="A596" s="3">
        <v>1.96999999999998</v>
      </c>
      <c r="B596" s="4">
        <v>24</v>
      </c>
    </row>
    <row r="597" spans="1:2">
      <c r="A597" s="3">
        <v>1.9749999999999801</v>
      </c>
      <c r="B597" s="4">
        <v>24</v>
      </c>
    </row>
    <row r="598" spans="1:2">
      <c r="A598" s="3">
        <v>1.97999999999998</v>
      </c>
      <c r="B598" s="4">
        <v>24</v>
      </c>
    </row>
    <row r="599" spans="1:2">
      <c r="A599" s="3">
        <v>1.9849999999999799</v>
      </c>
      <c r="B599" s="4">
        <v>24</v>
      </c>
    </row>
    <row r="600" spans="1:2">
      <c r="A600" s="3">
        <v>1.98999999999998</v>
      </c>
      <c r="B600" s="4">
        <v>24</v>
      </c>
    </row>
    <row r="601" spans="1:2">
      <c r="A601" s="3">
        <v>1.9949999999999799</v>
      </c>
      <c r="B601" s="4">
        <v>24</v>
      </c>
    </row>
    <row r="602" spans="1:2">
      <c r="A602" s="5">
        <v>1.99999999999998</v>
      </c>
      <c r="B602" s="4">
        <v>25</v>
      </c>
    </row>
    <row r="603" spans="1:2">
      <c r="A603" s="3">
        <v>2.0049999999999799</v>
      </c>
      <c r="B603" s="4">
        <v>25</v>
      </c>
    </row>
    <row r="604" spans="1:2">
      <c r="A604" s="3">
        <v>2.0099999999999798</v>
      </c>
      <c r="B604" s="4">
        <v>25</v>
      </c>
    </row>
    <row r="605" spans="1:2">
      <c r="A605" s="3">
        <v>2.0149999999999801</v>
      </c>
      <c r="B605" s="4">
        <v>25</v>
      </c>
    </row>
    <row r="606" spans="1:2">
      <c r="A606" s="3">
        <v>2.01999999999998</v>
      </c>
      <c r="B606" s="4">
        <v>25</v>
      </c>
    </row>
    <row r="607" spans="1:2">
      <c r="A607" s="3">
        <v>2.0249999999999799</v>
      </c>
      <c r="B607" s="4">
        <v>25</v>
      </c>
    </row>
    <row r="608" spans="1:2">
      <c r="A608" s="3">
        <v>2.0299999999999798</v>
      </c>
      <c r="B608" s="4">
        <v>25</v>
      </c>
    </row>
    <row r="609" spans="1:2">
      <c r="A609" s="3">
        <v>2.0349999999999802</v>
      </c>
      <c r="B609" s="4">
        <v>25</v>
      </c>
    </row>
    <row r="610" spans="1:2">
      <c r="A610" s="3">
        <v>2.0399999999999801</v>
      </c>
      <c r="B610" s="4">
        <v>25</v>
      </c>
    </row>
    <row r="611" spans="1:2">
      <c r="A611" s="3">
        <v>2.0449999999999799</v>
      </c>
      <c r="B611" s="4">
        <v>25</v>
      </c>
    </row>
    <row r="612" spans="1:2">
      <c r="A612" s="3">
        <v>2.0499999999999798</v>
      </c>
      <c r="B612" s="4">
        <v>25</v>
      </c>
    </row>
    <row r="613" spans="1:2">
      <c r="A613" s="3">
        <v>2.0549999999999802</v>
      </c>
      <c r="B613" s="4">
        <v>25</v>
      </c>
    </row>
    <row r="614" spans="1:2">
      <c r="A614" s="3">
        <v>2.0599999999999801</v>
      </c>
      <c r="B614" s="4">
        <v>25</v>
      </c>
    </row>
    <row r="615" spans="1:2">
      <c r="A615" s="3">
        <v>2.06499999999998</v>
      </c>
      <c r="B615" s="4">
        <v>25</v>
      </c>
    </row>
    <row r="616" spans="1:2">
      <c r="A616" s="3">
        <v>2.0699999999999799</v>
      </c>
      <c r="B616" s="4">
        <v>25</v>
      </c>
    </row>
    <row r="617" spans="1:2">
      <c r="A617" s="3">
        <v>2.0749999999999802</v>
      </c>
      <c r="B617" s="4">
        <v>25</v>
      </c>
    </row>
    <row r="618" spans="1:2">
      <c r="A618" s="3">
        <v>2.0799999999999801</v>
      </c>
      <c r="B618" s="4">
        <v>25</v>
      </c>
    </row>
    <row r="619" spans="1:2">
      <c r="A619" s="3">
        <v>2.08499999999998</v>
      </c>
      <c r="B619" s="4">
        <v>25</v>
      </c>
    </row>
    <row r="620" spans="1:2">
      <c r="A620" s="3">
        <v>2.0899999999999799</v>
      </c>
      <c r="B620" s="4">
        <v>25</v>
      </c>
    </row>
    <row r="621" spans="1:2">
      <c r="A621" s="3">
        <v>2.0949999999999802</v>
      </c>
      <c r="B621" s="4">
        <v>25</v>
      </c>
    </row>
    <row r="622" spans="1:2">
      <c r="A622" s="5">
        <v>2.0999999999999801</v>
      </c>
      <c r="B622" s="4">
        <v>26</v>
      </c>
    </row>
    <row r="623" spans="1:2">
      <c r="A623" s="3">
        <v>2.10499999999998</v>
      </c>
      <c r="B623" s="4">
        <v>26</v>
      </c>
    </row>
    <row r="624" spans="1:2">
      <c r="A624" s="3">
        <v>2.1099999999999799</v>
      </c>
      <c r="B624" s="4">
        <v>26</v>
      </c>
    </row>
    <row r="625" spans="1:2">
      <c r="A625" s="3">
        <v>2.1149999999999798</v>
      </c>
      <c r="B625" s="4">
        <v>26</v>
      </c>
    </row>
    <row r="626" spans="1:2">
      <c r="A626" s="3">
        <v>2.1199999999999801</v>
      </c>
      <c r="B626" s="4">
        <v>26</v>
      </c>
    </row>
    <row r="627" spans="1:2">
      <c r="A627" s="3">
        <v>2.12499999999998</v>
      </c>
      <c r="B627" s="4">
        <v>26</v>
      </c>
    </row>
    <row r="628" spans="1:2">
      <c r="A628" s="3">
        <v>2.1299999999999799</v>
      </c>
      <c r="B628" s="4">
        <v>26</v>
      </c>
    </row>
    <row r="629" spans="1:2">
      <c r="A629" s="3">
        <v>2.1349999999999798</v>
      </c>
      <c r="B629" s="4">
        <v>26</v>
      </c>
    </row>
    <row r="630" spans="1:2">
      <c r="A630" s="3">
        <v>2.1399999999999801</v>
      </c>
      <c r="B630" s="4">
        <v>26</v>
      </c>
    </row>
    <row r="631" spans="1:2">
      <c r="A631" s="3">
        <v>2.14499999999998</v>
      </c>
      <c r="B631" s="4">
        <v>26</v>
      </c>
    </row>
    <row r="632" spans="1:2">
      <c r="A632" s="3">
        <v>2.1499999999999799</v>
      </c>
      <c r="B632" s="4">
        <v>26</v>
      </c>
    </row>
    <row r="633" spans="1:2">
      <c r="A633" s="3">
        <v>2.1549999999999798</v>
      </c>
      <c r="B633" s="4">
        <v>26</v>
      </c>
    </row>
    <row r="634" spans="1:2">
      <c r="A634" s="3">
        <v>2.1599999999999802</v>
      </c>
      <c r="B634" s="4">
        <v>26</v>
      </c>
    </row>
    <row r="635" spans="1:2">
      <c r="A635" s="3">
        <v>2.1649999999999801</v>
      </c>
      <c r="B635" s="4">
        <v>26</v>
      </c>
    </row>
    <row r="636" spans="1:2">
      <c r="A636" s="3">
        <v>2.1699999999999799</v>
      </c>
      <c r="B636" s="4">
        <v>26</v>
      </c>
    </row>
    <row r="637" spans="1:2">
      <c r="A637" s="3">
        <v>2.1749999999999798</v>
      </c>
      <c r="B637" s="4">
        <v>26</v>
      </c>
    </row>
    <row r="638" spans="1:2">
      <c r="A638" s="3">
        <v>2.1799999999999802</v>
      </c>
      <c r="B638" s="4">
        <v>26</v>
      </c>
    </row>
    <row r="639" spans="1:2">
      <c r="A639" s="3">
        <v>2.1849999999999801</v>
      </c>
      <c r="B639" s="4">
        <v>26</v>
      </c>
    </row>
    <row r="640" spans="1:2">
      <c r="A640" s="3">
        <v>2.18999999999998</v>
      </c>
      <c r="B640" s="4">
        <v>26</v>
      </c>
    </row>
    <row r="641" spans="1:2">
      <c r="A641" s="3">
        <v>2.1949999999999799</v>
      </c>
      <c r="B641" s="4">
        <v>26</v>
      </c>
    </row>
    <row r="642" spans="1:2">
      <c r="A642" s="5">
        <v>2.1999999999999802</v>
      </c>
      <c r="B642" s="4">
        <v>27</v>
      </c>
    </row>
    <row r="643" spans="1:2">
      <c r="A643" s="3">
        <v>2.2049999999999801</v>
      </c>
      <c r="B643" s="4">
        <v>27</v>
      </c>
    </row>
    <row r="644" spans="1:2">
      <c r="A644" s="3">
        <v>2.20999999999998</v>
      </c>
      <c r="B644" s="4">
        <v>27</v>
      </c>
    </row>
    <row r="645" spans="1:2">
      <c r="A645" s="3">
        <v>2.2149999999999799</v>
      </c>
      <c r="B645" s="4">
        <v>27</v>
      </c>
    </row>
    <row r="646" spans="1:2">
      <c r="A646" s="3">
        <v>2.2199999999999802</v>
      </c>
      <c r="B646" s="4">
        <v>27</v>
      </c>
    </row>
    <row r="647" spans="1:2">
      <c r="A647" s="3">
        <v>2.2249999999999801</v>
      </c>
      <c r="B647" s="4">
        <v>27</v>
      </c>
    </row>
    <row r="648" spans="1:2">
      <c r="A648" s="3">
        <v>2.22999999999998</v>
      </c>
      <c r="B648" s="4">
        <v>27</v>
      </c>
    </row>
    <row r="649" spans="1:2">
      <c r="A649" s="3">
        <v>2.2349999999999799</v>
      </c>
      <c r="B649" s="4">
        <v>27</v>
      </c>
    </row>
    <row r="650" spans="1:2">
      <c r="A650" s="3">
        <v>2.2399999999999798</v>
      </c>
      <c r="B650" s="4">
        <v>27</v>
      </c>
    </row>
    <row r="651" spans="1:2">
      <c r="A651" s="3">
        <v>2.2449999999999801</v>
      </c>
      <c r="B651" s="4">
        <v>27</v>
      </c>
    </row>
    <row r="652" spans="1:2">
      <c r="A652" s="3">
        <v>2.24999999999998</v>
      </c>
      <c r="B652" s="4">
        <v>27</v>
      </c>
    </row>
    <row r="653" spans="1:2">
      <c r="A653" s="3">
        <v>2.2549999999999799</v>
      </c>
      <c r="B653" s="4">
        <v>27</v>
      </c>
    </row>
    <row r="654" spans="1:2">
      <c r="A654" s="3">
        <v>2.25999999999997</v>
      </c>
      <c r="B654" s="4">
        <v>27</v>
      </c>
    </row>
    <row r="655" spans="1:2">
      <c r="A655" s="3">
        <v>2.2649999999999699</v>
      </c>
      <c r="B655" s="4">
        <v>27</v>
      </c>
    </row>
    <row r="656" spans="1:2">
      <c r="A656" s="3">
        <v>2.2699999999999698</v>
      </c>
      <c r="B656" s="4">
        <v>27</v>
      </c>
    </row>
    <row r="657" spans="1:2">
      <c r="A657" s="3">
        <v>2.2749999999999702</v>
      </c>
      <c r="B657" s="4">
        <v>27</v>
      </c>
    </row>
    <row r="658" spans="1:2">
      <c r="A658" s="3">
        <v>2.2799999999999701</v>
      </c>
      <c r="B658" s="4">
        <v>27</v>
      </c>
    </row>
    <row r="659" spans="1:2">
      <c r="A659" s="3">
        <v>2.2849999999999699</v>
      </c>
      <c r="B659" s="4">
        <v>27</v>
      </c>
    </row>
    <row r="660" spans="1:2">
      <c r="A660" s="3">
        <v>2.2899999999999698</v>
      </c>
      <c r="B660" s="4">
        <v>27</v>
      </c>
    </row>
    <row r="661" spans="1:2">
      <c r="A661" s="3">
        <v>2.2949999999999702</v>
      </c>
      <c r="B661" s="4">
        <v>27</v>
      </c>
    </row>
    <row r="662" spans="1:2">
      <c r="A662" s="5">
        <v>2.2999999999999701</v>
      </c>
      <c r="B662" s="4">
        <v>28</v>
      </c>
    </row>
    <row r="663" spans="1:2">
      <c r="A663" s="3">
        <v>2.30499999999997</v>
      </c>
      <c r="B663" s="4">
        <v>28</v>
      </c>
    </row>
    <row r="664" spans="1:2">
      <c r="A664" s="3">
        <v>2.3099999999999699</v>
      </c>
      <c r="B664" s="4">
        <v>28</v>
      </c>
    </row>
    <row r="665" spans="1:2">
      <c r="A665" s="3">
        <v>2.3149999999999702</v>
      </c>
      <c r="B665" s="4">
        <v>28</v>
      </c>
    </row>
    <row r="666" spans="1:2">
      <c r="A666" s="3">
        <v>2.3199999999999701</v>
      </c>
      <c r="B666" s="4">
        <v>28</v>
      </c>
    </row>
    <row r="667" spans="1:2">
      <c r="A667" s="3">
        <v>2.32499999999997</v>
      </c>
      <c r="B667" s="4">
        <v>28</v>
      </c>
    </row>
    <row r="668" spans="1:2">
      <c r="A668" s="3">
        <v>2.3299999999999699</v>
      </c>
      <c r="B668" s="4">
        <v>28</v>
      </c>
    </row>
    <row r="669" spans="1:2">
      <c r="A669" s="3">
        <v>2.3349999999999702</v>
      </c>
      <c r="B669" s="4">
        <v>28</v>
      </c>
    </row>
    <row r="670" spans="1:2">
      <c r="A670" s="3">
        <v>2.3399999999999701</v>
      </c>
      <c r="B670" s="4">
        <v>28</v>
      </c>
    </row>
    <row r="671" spans="1:2">
      <c r="A671" s="3">
        <v>2.34499999999997</v>
      </c>
      <c r="B671" s="4">
        <v>28</v>
      </c>
    </row>
    <row r="672" spans="1:2">
      <c r="A672" s="3">
        <v>2.3499999999999699</v>
      </c>
      <c r="B672" s="4">
        <v>28</v>
      </c>
    </row>
    <row r="673" spans="1:2">
      <c r="A673" s="3">
        <v>2.3549999999999698</v>
      </c>
      <c r="B673" s="4">
        <v>28</v>
      </c>
    </row>
    <row r="674" spans="1:2">
      <c r="A674" s="3">
        <v>2.3599999999999701</v>
      </c>
      <c r="B674" s="4">
        <v>28</v>
      </c>
    </row>
    <row r="675" spans="1:2">
      <c r="A675" s="3">
        <v>2.36499999999997</v>
      </c>
      <c r="B675" s="4">
        <v>28</v>
      </c>
    </row>
    <row r="676" spans="1:2">
      <c r="A676" s="3">
        <v>2.3699999999999699</v>
      </c>
      <c r="B676" s="4">
        <v>28</v>
      </c>
    </row>
    <row r="677" spans="1:2">
      <c r="A677" s="3">
        <v>2.3749999999999698</v>
      </c>
      <c r="B677" s="4">
        <v>28</v>
      </c>
    </row>
    <row r="678" spans="1:2">
      <c r="A678" s="3">
        <v>2.3799999999999701</v>
      </c>
      <c r="B678" s="4">
        <v>28</v>
      </c>
    </row>
    <row r="679" spans="1:2">
      <c r="A679" s="3">
        <v>2.38499999999997</v>
      </c>
      <c r="B679" s="4">
        <v>28</v>
      </c>
    </row>
    <row r="680" spans="1:2">
      <c r="A680" s="3">
        <v>2.3899999999999699</v>
      </c>
      <c r="B680" s="4">
        <v>28</v>
      </c>
    </row>
    <row r="681" spans="1:2">
      <c r="A681" s="3">
        <v>2.3949999999999698</v>
      </c>
      <c r="B681" s="4">
        <v>28</v>
      </c>
    </row>
    <row r="682" spans="1:2">
      <c r="A682" s="5">
        <v>2.3999999999999702</v>
      </c>
      <c r="B682" s="4">
        <v>29</v>
      </c>
    </row>
    <row r="683" spans="1:2">
      <c r="A683" s="3">
        <v>2.4049999999999701</v>
      </c>
      <c r="B683" s="4">
        <v>29</v>
      </c>
    </row>
    <row r="684" spans="1:2">
      <c r="A684" s="3">
        <v>2.4099999999999699</v>
      </c>
      <c r="B684" s="4">
        <v>29</v>
      </c>
    </row>
    <row r="685" spans="1:2">
      <c r="A685" s="3">
        <v>2.4149999999999698</v>
      </c>
      <c r="B685" s="4">
        <v>29</v>
      </c>
    </row>
    <row r="686" spans="1:2">
      <c r="A686" s="3">
        <v>2.4199999999999702</v>
      </c>
      <c r="B686" s="4">
        <v>29</v>
      </c>
    </row>
    <row r="687" spans="1:2">
      <c r="A687" s="3">
        <v>2.4249999999999701</v>
      </c>
      <c r="B687" s="4">
        <v>29</v>
      </c>
    </row>
    <row r="688" spans="1:2">
      <c r="A688" s="3">
        <v>2.42999999999997</v>
      </c>
      <c r="B688" s="4">
        <v>29</v>
      </c>
    </row>
    <row r="689" spans="1:2">
      <c r="A689" s="3">
        <v>2.4349999999999699</v>
      </c>
      <c r="B689" s="4">
        <v>29</v>
      </c>
    </row>
    <row r="690" spans="1:2">
      <c r="A690" s="3">
        <v>2.4399999999999702</v>
      </c>
      <c r="B690" s="4">
        <v>29</v>
      </c>
    </row>
    <row r="691" spans="1:2">
      <c r="A691" s="3">
        <v>2.4449999999999701</v>
      </c>
      <c r="B691" s="4">
        <v>29</v>
      </c>
    </row>
    <row r="692" spans="1:2">
      <c r="A692" s="3">
        <v>2.44999999999997</v>
      </c>
      <c r="B692" s="4">
        <v>29</v>
      </c>
    </row>
    <row r="693" spans="1:2">
      <c r="A693" s="3">
        <v>2.4549999999999699</v>
      </c>
      <c r="B693" s="4">
        <v>29</v>
      </c>
    </row>
    <row r="694" spans="1:2">
      <c r="A694" s="3">
        <v>2.4599999999999702</v>
      </c>
      <c r="B694" s="4">
        <v>29</v>
      </c>
    </row>
    <row r="695" spans="1:2">
      <c r="A695" s="3">
        <v>2.4649999999999701</v>
      </c>
      <c r="B695" s="4">
        <v>29</v>
      </c>
    </row>
    <row r="696" spans="1:2">
      <c r="A696" s="3">
        <v>2.46999999999997</v>
      </c>
      <c r="B696" s="4">
        <v>29</v>
      </c>
    </row>
    <row r="697" spans="1:2">
      <c r="A697" s="3">
        <v>2.4749999999999699</v>
      </c>
      <c r="B697" s="4">
        <v>29</v>
      </c>
    </row>
    <row r="698" spans="1:2">
      <c r="A698" s="3">
        <v>2.4799999999999698</v>
      </c>
      <c r="B698" s="4">
        <v>29</v>
      </c>
    </row>
    <row r="699" spans="1:2">
      <c r="A699" s="3">
        <v>2.4849999999999701</v>
      </c>
      <c r="B699" s="4">
        <v>29</v>
      </c>
    </row>
    <row r="700" spans="1:2">
      <c r="A700" s="3">
        <v>2.48999999999997</v>
      </c>
      <c r="B700" s="4">
        <v>29</v>
      </c>
    </row>
    <row r="701" spans="1:2">
      <c r="A701" s="3">
        <v>2.4949999999999699</v>
      </c>
      <c r="B701" s="4">
        <v>29</v>
      </c>
    </row>
    <row r="702" spans="1:2">
      <c r="A702" s="5">
        <v>2.4999999999999698</v>
      </c>
      <c r="B702" s="4">
        <v>30</v>
      </c>
    </row>
    <row r="703" spans="1:2">
      <c r="A703" s="3">
        <v>2.5049999999999701</v>
      </c>
      <c r="B703" s="4">
        <v>30</v>
      </c>
    </row>
    <row r="704" spans="1:2">
      <c r="A704" s="3">
        <v>2.50999999999997</v>
      </c>
      <c r="B704" s="4">
        <v>30</v>
      </c>
    </row>
    <row r="705" spans="1:2">
      <c r="A705" s="3">
        <v>2.5149999999999699</v>
      </c>
      <c r="B705" s="4">
        <v>30</v>
      </c>
    </row>
    <row r="706" spans="1:2">
      <c r="A706" s="3">
        <v>2.5199999999999698</v>
      </c>
      <c r="B706" s="4">
        <v>30</v>
      </c>
    </row>
    <row r="707" spans="1:2">
      <c r="A707" s="3">
        <v>2.5249999999999702</v>
      </c>
      <c r="B707" s="4">
        <v>30</v>
      </c>
    </row>
    <row r="708" spans="1:2">
      <c r="A708" s="3">
        <v>2.5299999999999701</v>
      </c>
      <c r="B708" s="4">
        <v>30</v>
      </c>
    </row>
    <row r="709" spans="1:2">
      <c r="A709" s="3">
        <v>2.5349999999999699</v>
      </c>
      <c r="B709" s="4">
        <v>30</v>
      </c>
    </row>
    <row r="710" spans="1:2">
      <c r="A710" s="3">
        <v>2.5399999999999698</v>
      </c>
      <c r="B710" s="4">
        <v>30</v>
      </c>
    </row>
    <row r="711" spans="1:2">
      <c r="A711" s="3">
        <v>2.5449999999999702</v>
      </c>
      <c r="B711" s="4">
        <v>30</v>
      </c>
    </row>
    <row r="712" spans="1:2">
      <c r="A712" s="3">
        <v>2.5499999999999701</v>
      </c>
      <c r="B712" s="4">
        <v>30</v>
      </c>
    </row>
    <row r="713" spans="1:2">
      <c r="A713" s="3">
        <v>2.55499999999997</v>
      </c>
      <c r="B713" s="4">
        <v>30</v>
      </c>
    </row>
    <row r="714" spans="1:2">
      <c r="A714" s="3">
        <v>2.5599999999999699</v>
      </c>
      <c r="B714" s="4">
        <v>30</v>
      </c>
    </row>
    <row r="715" spans="1:2">
      <c r="A715" s="3">
        <v>2.5649999999999702</v>
      </c>
      <c r="B715" s="4">
        <v>30</v>
      </c>
    </row>
    <row r="716" spans="1:2">
      <c r="A716" s="3">
        <v>2.5699999999999701</v>
      </c>
      <c r="B716" s="4">
        <v>30</v>
      </c>
    </row>
    <row r="717" spans="1:2">
      <c r="A717" s="3">
        <v>2.57499999999997</v>
      </c>
      <c r="B717" s="4">
        <v>30</v>
      </c>
    </row>
    <row r="718" spans="1:2">
      <c r="A718" s="3">
        <v>2.5799999999999699</v>
      </c>
      <c r="B718" s="4">
        <v>30</v>
      </c>
    </row>
    <row r="719" spans="1:2">
      <c r="A719" s="3">
        <v>2.5849999999999702</v>
      </c>
      <c r="B719" s="4">
        <v>30</v>
      </c>
    </row>
    <row r="720" spans="1:2">
      <c r="A720" s="3">
        <v>2.5899999999999701</v>
      </c>
      <c r="B720" s="4">
        <v>30</v>
      </c>
    </row>
    <row r="721" spans="1:2">
      <c r="A721" s="3">
        <v>2.59499999999997</v>
      </c>
      <c r="B721" s="4">
        <v>30</v>
      </c>
    </row>
    <row r="722" spans="1:2">
      <c r="A722" s="5">
        <v>2.5999999999999699</v>
      </c>
      <c r="B722" s="4">
        <v>31</v>
      </c>
    </row>
    <row r="723" spans="1:2">
      <c r="A723" s="3">
        <v>2.6049999999999698</v>
      </c>
      <c r="B723" s="4">
        <v>31</v>
      </c>
    </row>
    <row r="724" spans="1:2">
      <c r="A724" s="3">
        <v>2.6099999999999701</v>
      </c>
      <c r="B724" s="4">
        <v>31</v>
      </c>
    </row>
    <row r="725" spans="1:2">
      <c r="A725" s="3">
        <v>2.61499999999997</v>
      </c>
      <c r="B725" s="4">
        <v>31</v>
      </c>
    </row>
    <row r="726" spans="1:2">
      <c r="A726" s="3">
        <v>2.6199999999999699</v>
      </c>
      <c r="B726" s="4">
        <v>31</v>
      </c>
    </row>
    <row r="727" spans="1:2">
      <c r="A727" s="3">
        <v>2.6249999999999698</v>
      </c>
      <c r="B727" s="4">
        <v>31</v>
      </c>
    </row>
    <row r="728" spans="1:2">
      <c r="A728" s="3">
        <v>2.6299999999999701</v>
      </c>
      <c r="B728" s="4">
        <v>31</v>
      </c>
    </row>
    <row r="729" spans="1:2">
      <c r="A729" s="3">
        <v>2.63499999999997</v>
      </c>
      <c r="B729" s="4">
        <v>31</v>
      </c>
    </row>
    <row r="730" spans="1:2">
      <c r="A730" s="3">
        <v>2.6399999999999699</v>
      </c>
      <c r="B730" s="4">
        <v>31</v>
      </c>
    </row>
    <row r="731" spans="1:2">
      <c r="A731" s="3">
        <v>2.6449999999999698</v>
      </c>
      <c r="B731" s="4">
        <v>31</v>
      </c>
    </row>
    <row r="732" spans="1:2">
      <c r="A732" s="3">
        <v>2.6499999999999702</v>
      </c>
      <c r="B732" s="4">
        <v>31</v>
      </c>
    </row>
    <row r="733" spans="1:2">
      <c r="A733" s="3">
        <v>2.6549999999999701</v>
      </c>
      <c r="B733" s="4">
        <v>31</v>
      </c>
    </row>
    <row r="734" spans="1:2">
      <c r="A734" s="3">
        <v>2.6599999999999699</v>
      </c>
      <c r="B734" s="4">
        <v>31</v>
      </c>
    </row>
    <row r="735" spans="1:2">
      <c r="A735" s="3">
        <v>2.6649999999999698</v>
      </c>
      <c r="B735" s="4">
        <v>31</v>
      </c>
    </row>
    <row r="736" spans="1:2">
      <c r="A736" s="3">
        <v>2.6699999999999702</v>
      </c>
      <c r="B736" s="4">
        <v>31</v>
      </c>
    </row>
    <row r="737" spans="1:2">
      <c r="A737" s="3">
        <v>2.6749999999999701</v>
      </c>
      <c r="B737" s="4">
        <v>31</v>
      </c>
    </row>
    <row r="738" spans="1:2">
      <c r="A738" s="3">
        <v>2.67999999999997</v>
      </c>
      <c r="B738" s="4">
        <v>31</v>
      </c>
    </row>
    <row r="739" spans="1:2">
      <c r="A739" s="3">
        <v>2.6849999999999699</v>
      </c>
      <c r="B739" s="4">
        <v>31</v>
      </c>
    </row>
    <row r="740" spans="1:2">
      <c r="A740" s="3">
        <v>2.6899999999999702</v>
      </c>
      <c r="B740" s="4">
        <v>31</v>
      </c>
    </row>
    <row r="741" spans="1:2">
      <c r="A741" s="3">
        <v>2.6949999999999701</v>
      </c>
      <c r="B741" s="4">
        <v>31</v>
      </c>
    </row>
    <row r="742" spans="1:2">
      <c r="A742" s="5">
        <v>2.69999999999997</v>
      </c>
      <c r="B742" s="4">
        <v>32</v>
      </c>
    </row>
    <row r="743" spans="1:2">
      <c r="A743" s="3">
        <v>2.7049999999999699</v>
      </c>
      <c r="B743" s="4">
        <v>32</v>
      </c>
    </row>
    <row r="744" spans="1:2">
      <c r="A744" s="3">
        <v>2.7099999999999702</v>
      </c>
      <c r="B744" s="4">
        <v>32</v>
      </c>
    </row>
    <row r="745" spans="1:2">
      <c r="A745" s="3">
        <v>2.7149999999999701</v>
      </c>
      <c r="B745" s="4">
        <v>32</v>
      </c>
    </row>
    <row r="746" spans="1:2">
      <c r="A746" s="3">
        <v>2.71999999999997</v>
      </c>
      <c r="B746" s="4">
        <v>32</v>
      </c>
    </row>
    <row r="747" spans="1:2">
      <c r="A747" s="3">
        <v>2.7249999999999699</v>
      </c>
      <c r="B747" s="4">
        <v>32</v>
      </c>
    </row>
    <row r="748" spans="1:2">
      <c r="A748" s="3">
        <v>2.72999999999996</v>
      </c>
      <c r="B748" s="4">
        <v>32</v>
      </c>
    </row>
    <row r="749" spans="1:2">
      <c r="A749" s="3">
        <v>2.7349999999999599</v>
      </c>
      <c r="B749" s="4">
        <v>32</v>
      </c>
    </row>
    <row r="750" spans="1:2">
      <c r="A750" s="3">
        <v>2.7399999999999598</v>
      </c>
      <c r="B750" s="4">
        <v>32</v>
      </c>
    </row>
    <row r="751" spans="1:2">
      <c r="A751" s="3">
        <v>2.7449999999999601</v>
      </c>
      <c r="B751" s="4">
        <v>32</v>
      </c>
    </row>
    <row r="752" spans="1:2">
      <c r="A752" s="3">
        <v>2.74999999999996</v>
      </c>
      <c r="B752" s="4">
        <v>32</v>
      </c>
    </row>
    <row r="753" spans="1:2">
      <c r="A753" s="3">
        <v>2.7549999999999599</v>
      </c>
      <c r="B753" s="4">
        <v>32</v>
      </c>
    </row>
    <row r="754" spans="1:2">
      <c r="A754" s="3">
        <v>2.7599999999999598</v>
      </c>
      <c r="B754" s="4">
        <v>32</v>
      </c>
    </row>
    <row r="755" spans="1:2">
      <c r="A755" s="3">
        <v>2.7649999999999602</v>
      </c>
      <c r="B755" s="4">
        <v>32</v>
      </c>
    </row>
    <row r="756" spans="1:2">
      <c r="A756" s="3">
        <v>2.76999999999996</v>
      </c>
      <c r="B756" s="4">
        <v>32</v>
      </c>
    </row>
    <row r="757" spans="1:2">
      <c r="A757" s="3">
        <v>2.7749999999999599</v>
      </c>
      <c r="B757" s="4">
        <v>32</v>
      </c>
    </row>
    <row r="758" spans="1:2">
      <c r="A758" s="3">
        <v>2.7799999999999598</v>
      </c>
      <c r="B758" s="4">
        <v>32</v>
      </c>
    </row>
    <row r="759" spans="1:2">
      <c r="A759" s="3">
        <v>2.7849999999999602</v>
      </c>
      <c r="B759" s="4">
        <v>32</v>
      </c>
    </row>
    <row r="760" spans="1:2">
      <c r="A760" s="3">
        <v>2.7899999999999601</v>
      </c>
      <c r="B760" s="4">
        <v>32</v>
      </c>
    </row>
    <row r="761" spans="1:2">
      <c r="A761" s="3">
        <v>2.79499999999996</v>
      </c>
      <c r="B761" s="4">
        <v>32</v>
      </c>
    </row>
    <row r="762" spans="1:2">
      <c r="A762" s="5">
        <v>2.7999999999999599</v>
      </c>
      <c r="B762" s="4">
        <v>33</v>
      </c>
    </row>
    <row r="763" spans="1:2">
      <c r="A763" s="3">
        <v>2.8049999999999602</v>
      </c>
      <c r="B763" s="4">
        <v>33</v>
      </c>
    </row>
    <row r="764" spans="1:2">
      <c r="A764" s="3">
        <v>2.8099999999999601</v>
      </c>
      <c r="B764" s="4">
        <v>33</v>
      </c>
    </row>
    <row r="765" spans="1:2">
      <c r="A765" s="3">
        <v>2.81499999999996</v>
      </c>
      <c r="B765" s="4">
        <v>33</v>
      </c>
    </row>
    <row r="766" spans="1:2">
      <c r="A766" s="3">
        <v>2.8199999999999599</v>
      </c>
      <c r="B766" s="4">
        <v>33</v>
      </c>
    </row>
    <row r="767" spans="1:2">
      <c r="A767" s="3">
        <v>2.8249999999999602</v>
      </c>
      <c r="B767" s="4">
        <v>33</v>
      </c>
    </row>
    <row r="768" spans="1:2">
      <c r="A768" s="3">
        <v>2.8299999999999601</v>
      </c>
      <c r="B768" s="4">
        <v>33</v>
      </c>
    </row>
    <row r="769" spans="1:2">
      <c r="A769" s="3">
        <v>2.83499999999996</v>
      </c>
      <c r="B769" s="4">
        <v>33</v>
      </c>
    </row>
    <row r="770" spans="1:2">
      <c r="A770" s="3">
        <v>2.8399999999999599</v>
      </c>
      <c r="B770" s="4">
        <v>33</v>
      </c>
    </row>
    <row r="771" spans="1:2">
      <c r="A771" s="3">
        <v>2.8449999999999598</v>
      </c>
      <c r="B771" s="4">
        <v>33</v>
      </c>
    </row>
    <row r="772" spans="1:2">
      <c r="A772" s="3">
        <v>2.8499999999999601</v>
      </c>
      <c r="B772" s="4">
        <v>33</v>
      </c>
    </row>
    <row r="773" spans="1:2">
      <c r="A773" s="3">
        <v>2.85499999999996</v>
      </c>
      <c r="B773" s="4">
        <v>33</v>
      </c>
    </row>
    <row r="774" spans="1:2">
      <c r="A774" s="3">
        <v>2.8599999999999599</v>
      </c>
      <c r="B774" s="4">
        <v>33</v>
      </c>
    </row>
    <row r="775" spans="1:2">
      <c r="A775" s="3">
        <v>2.8649999999999598</v>
      </c>
      <c r="B775" s="4">
        <v>33</v>
      </c>
    </row>
    <row r="776" spans="1:2">
      <c r="A776" s="3">
        <v>2.8699999999999601</v>
      </c>
      <c r="B776" s="4">
        <v>33</v>
      </c>
    </row>
    <row r="777" spans="1:2">
      <c r="A777" s="3">
        <v>2.87499999999996</v>
      </c>
      <c r="B777" s="4">
        <v>33</v>
      </c>
    </row>
    <row r="778" spans="1:2">
      <c r="A778" s="3">
        <v>2.8799999999999599</v>
      </c>
      <c r="B778" s="4">
        <v>33</v>
      </c>
    </row>
    <row r="779" spans="1:2">
      <c r="A779" s="3">
        <v>2.8849999999999598</v>
      </c>
      <c r="B779" s="4">
        <v>33</v>
      </c>
    </row>
    <row r="780" spans="1:2">
      <c r="A780" s="3">
        <v>2.8899999999999602</v>
      </c>
      <c r="B780" s="4">
        <v>33</v>
      </c>
    </row>
    <row r="781" spans="1:2">
      <c r="A781" s="3">
        <v>2.89499999999996</v>
      </c>
      <c r="B781" s="4">
        <v>33</v>
      </c>
    </row>
    <row r="782" spans="1:2">
      <c r="A782" s="5">
        <v>2.8999999999999599</v>
      </c>
      <c r="B782" s="4">
        <v>34</v>
      </c>
    </row>
    <row r="783" spans="1:2">
      <c r="A783" s="3">
        <v>2.9049999999999598</v>
      </c>
      <c r="B783" s="4">
        <v>34</v>
      </c>
    </row>
    <row r="784" spans="1:2">
      <c r="A784" s="3">
        <v>2.9099999999999602</v>
      </c>
      <c r="B784" s="4">
        <v>34</v>
      </c>
    </row>
    <row r="785" spans="1:2">
      <c r="A785" s="3">
        <v>2.9149999999999601</v>
      </c>
      <c r="B785" s="4">
        <v>34</v>
      </c>
    </row>
    <row r="786" spans="1:2">
      <c r="A786" s="3">
        <v>2.91999999999996</v>
      </c>
      <c r="B786" s="4">
        <v>35</v>
      </c>
    </row>
    <row r="787" spans="1:2">
      <c r="A787" s="3">
        <v>2.9249999999999599</v>
      </c>
      <c r="B787" s="4">
        <v>36</v>
      </c>
    </row>
    <row r="788" spans="1:2">
      <c r="A788" s="3">
        <v>2.9299999999999602</v>
      </c>
      <c r="B788" s="4">
        <v>37</v>
      </c>
    </row>
    <row r="789" spans="1:2">
      <c r="A789" s="3">
        <v>2.9349999999999601</v>
      </c>
      <c r="B789" s="4">
        <v>37</v>
      </c>
    </row>
    <row r="790" spans="1:2">
      <c r="A790" s="3">
        <v>2.93999999999996</v>
      </c>
      <c r="B790" s="4">
        <v>38</v>
      </c>
    </row>
    <row r="791" spans="1:2">
      <c r="A791" s="3">
        <v>2.9449999999999599</v>
      </c>
      <c r="B791" s="4">
        <v>38</v>
      </c>
    </row>
    <row r="792" spans="1:2">
      <c r="A792" s="3">
        <v>2.9499999999999602</v>
      </c>
      <c r="B792" s="4">
        <v>40</v>
      </c>
    </row>
    <row r="793" spans="1:2">
      <c r="A793" s="3">
        <v>2.9549999999999601</v>
      </c>
      <c r="B793" s="4">
        <v>40</v>
      </c>
    </row>
    <row r="794" spans="1:2">
      <c r="A794" s="3">
        <v>2.95999999999996</v>
      </c>
      <c r="B794" s="4">
        <v>40</v>
      </c>
    </row>
    <row r="795" spans="1:2">
      <c r="A795" s="3">
        <v>2.9649999999999599</v>
      </c>
      <c r="B795" s="4">
        <v>40</v>
      </c>
    </row>
    <row r="796" spans="1:2">
      <c r="A796" s="3">
        <v>2.9699999999999598</v>
      </c>
      <c r="B796" s="4">
        <v>40</v>
      </c>
    </row>
    <row r="797" spans="1:2">
      <c r="A797" s="3">
        <v>2.9749999999999601</v>
      </c>
      <c r="B797" s="4">
        <v>40</v>
      </c>
    </row>
    <row r="798" spans="1:2">
      <c r="A798" s="3">
        <v>2.97999999999996</v>
      </c>
      <c r="B798" s="4">
        <v>40</v>
      </c>
    </row>
    <row r="799" spans="1:2">
      <c r="A799" s="3">
        <v>2.9849999999999599</v>
      </c>
      <c r="B799" s="4">
        <v>40</v>
      </c>
    </row>
    <row r="800" spans="1:2">
      <c r="A800" s="3">
        <v>2.9899999999999598</v>
      </c>
      <c r="B800" s="4">
        <v>40</v>
      </c>
    </row>
    <row r="801" spans="1:2">
      <c r="A801" s="3">
        <v>2.9949999999999601</v>
      </c>
      <c r="B801" s="4">
        <v>40</v>
      </c>
    </row>
    <row r="802" spans="1:2">
      <c r="A802" s="5">
        <v>2.99999999999996</v>
      </c>
      <c r="B802" s="4">
        <v>40</v>
      </c>
    </row>
    <row r="803" spans="1:2">
      <c r="B803" t="s">
        <v>212</v>
      </c>
    </row>
  </sheetData>
  <sheetProtection algorithmName="SHA-512" hashValue="IjPA52R3Mieq/gDu7Zh6oyQqw4/QjB+VyeJ3qplzBft/eporPmGFm3b5zCCsAT2C+HXKMCK+IIYbXm0V8CBCmQ==" saltValue="RS1YsQoBjSBnV6IbZeY85w==" spinCount="100000" sheet="1" objects="1" scenarios="1" selectLockedCells="1"/>
  <phoneticPr fontId="0" type="noConversion"/>
  <printOptions gridLines="1"/>
  <pageMargins left="0" right="0" top="0.25" bottom="0.25" header="0.5" footer="0.5"/>
  <pageSetup scale="74" fitToHeight="1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63477e-8484-4ee9-a479-6d26240bc46e">
      <Terms xmlns="http://schemas.microsoft.com/office/infopath/2007/PartnerControls"/>
    </lcf76f155ced4ddcb4097134ff3c332f>
    <TaxCatchAll xmlns="2f5c23c8-88e3-4935-b6d4-6cca9bf36628" xsi:nil="true"/>
    <Time xmlns="a763477e-8484-4ee9-a479-6d26240bc46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80FEC1618A240A0CF817F16CFA7CF" ma:contentTypeVersion="20" ma:contentTypeDescription="Create a new document." ma:contentTypeScope="" ma:versionID="f397b28095d2dff2b9a11bd7d3249c27">
  <xsd:schema xmlns:xsd="http://www.w3.org/2001/XMLSchema" xmlns:xs="http://www.w3.org/2001/XMLSchema" xmlns:p="http://schemas.microsoft.com/office/2006/metadata/properties" xmlns:ns2="a763477e-8484-4ee9-a479-6d26240bc46e" xmlns:ns3="2f5c23c8-88e3-4935-b6d4-6cca9bf36628" targetNamespace="http://schemas.microsoft.com/office/2006/metadata/properties" ma:root="true" ma:fieldsID="0f4afa824a74c057023636be89791741" ns2:_="" ns3:_="">
    <xsd:import namespace="a763477e-8484-4ee9-a479-6d26240bc46e"/>
    <xsd:import namespace="2f5c23c8-88e3-4935-b6d4-6cca9bf366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Tim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3477e-8484-4ee9-a479-6d26240bc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414f62e-5ea5-495a-8f7b-aeea68a13c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Time" ma:index="24" nillable="true" ma:displayName="Time" ma:format="DateTime" ma:internalName="Time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5c23c8-88e3-4935-b6d4-6cca9bf3662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994a188-9562-467f-ac7c-9a95b3c5696d}" ma:internalName="TaxCatchAll" ma:showField="CatchAllData" ma:web="2f5c23c8-88e3-4935-b6d4-6cca9bf366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A8E51C-3C84-4EE6-9D25-4CF31FFF63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1D7B27-532B-444D-907A-B3D51F4E9CE3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a763477e-8484-4ee9-a479-6d26240bc46e"/>
    <ds:schemaRef ds:uri="http://www.w3.org/XML/1998/namespace"/>
    <ds:schemaRef ds:uri="2f5c23c8-88e3-4935-b6d4-6cca9bf36628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2AE9C3D-2826-4803-9832-16F8F36C95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63477e-8484-4ee9-a479-6d26240bc46e"/>
    <ds:schemaRef ds:uri="2f5c23c8-88e3-4935-b6d4-6cca9bf366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Instructions</vt:lpstr>
      <vt:lpstr>Input Screen</vt:lpstr>
      <vt:lpstr>Summary Information</vt:lpstr>
      <vt:lpstr>Composite and Z-Score Explained</vt:lpstr>
      <vt:lpstr>Total Scoring</vt:lpstr>
      <vt:lpstr>Altman Z Score</vt:lpstr>
      <vt:lpstr>CS Scoring</vt:lpstr>
      <vt:lpstr>'Composite and Z-Score Explained'!_ftnref1</vt:lpstr>
      <vt:lpstr>csranktotal</vt:lpstr>
      <vt:lpstr>'Input Screen'!Print_Area</vt:lpstr>
      <vt:lpstr>'Total Scoring'!Print_Area</vt:lpstr>
      <vt:lpstr>'CS Scoring'!Print_Titles</vt:lpstr>
      <vt:lpstr>'CS Scoring'!rank</vt:lpstr>
    </vt:vector>
  </TitlesOfParts>
  <Manager/>
  <Company>GRF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jpace</dc:creator>
  <cp:keywords/>
  <dc:description/>
  <cp:lastModifiedBy>Michelle Ragland</cp:lastModifiedBy>
  <cp:revision/>
  <dcterms:created xsi:type="dcterms:W3CDTF">2005-09-27T12:23:10Z</dcterms:created>
  <dcterms:modified xsi:type="dcterms:W3CDTF">2025-10-01T21:59:45Z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0x0101005F180FEC1618A240A0CF817F16CFA7CF</vt:lpwstr>
  </property>
  <property fmtid="{D5CDD505-2E9C-101B-9397-08002B2CF9AE}" pid="3" name="Order">
    <vt:r8>66800</vt:r8>
  </property>
  <property fmtid="{D5CDD505-2E9C-101B-9397-08002B2CF9AE}" pid="4" name="MediaServiceImageTags">
    <vt:lpwstr/>
  </property>
</Properties>
</file>